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БЮДЖЕТА'!$A$12:$AA$12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<sst xmlns="http://schemas.openxmlformats.org/spreadsheetml/2006/main" count="2452" uniqueCount="487">
  <si>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</si>
  <si>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</si>
  <si>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</si>
  <si>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</si>
  <si>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</si>
  <si>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</si>
  <si>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</si>
  <si>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</si>
  <si>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</si>
  <si>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</si>
  <si>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</si>
  <si>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</si>
  <si>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</si>
  <si>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</si>
  <si>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</si>
  <si>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</si>
  <si>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</si>
  <si>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</si>
  <si>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</si>
  <si>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</si>
  <si>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</si>
  <si>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</si>
  <si>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</si>
  <si>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</si>
  <si>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</si>
  <si>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</si>
  <si>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</si>
  <si>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</si>
  <si>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</si>
  <si>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</si>
  <si>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</si>
  <si>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</si>
  <si>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</si>
  <si>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</si>
  <si>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</si>
  <si>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</si>
  <si>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</si>
  <si>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</si>
  <si>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</si>
  <si>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</si>
  <si>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</si>
  <si>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</si>
  <si>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</si>
  <si>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</si>
  <si>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</si>
  <si>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</si>
  <si>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</si>
  <si>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</si>
  <si>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</si>
  <si>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</si>
  <si>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</si>
  <si>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</si>
  <si>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</si>
  <si>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</si>
  <si>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</si>
  <si>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</si>
  <si>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</si>
  <si>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</si>
  <si>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</si>
  <si>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</si>
  <si>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</si>
  <si>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</si>
  <si>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</si>
  <si>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</si>
  <si>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</si>
  <si>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</si>
  <si>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</si>
  <si>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</si>
  <si>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</si>
  <si>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</si>
  <si>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</si>
  <si>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</si>
  <si>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</si>
  <si>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</si>
  <si>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</si>
  <si>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</si>
  <si>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</si>
  <si>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</si>
  <si>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</si>
  <si>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</si>
  <si>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</si>
  <si>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</si>
  <si>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</si>
  <si>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</si>
  <si>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</si>
  <si>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</si>
  <si>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</si>
  <si>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</si>
  <si>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</si>
  <si>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</si>
  <si>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</si>
  <si>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</si>
  <si>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</si>
  <si>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</si>
  <si>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</si>
  <si>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</si>
  <si>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</si>
  <si>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</si>
  <si>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</si>
  <si>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</si>
  <si>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</si>
  <si>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</si>
  <si>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</si>
  <si>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</si>
  <si>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</si>
  <si>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</si>
  <si>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</si>
  <si>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</si>
  <si>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</si>
  <si>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</si>
  <si>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</si>
  <si>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</si>
  <si>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</si>
  <si>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</si>
  <si>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</si>
  <si>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</si>
  <si>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</si>
  <si>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</si>
  <si>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</si>
  <si>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</si>
  <si>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</si>
  <si>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</si>
  <si>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</si>
  <si>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</si>
  <si>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</si>
  <si>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</si>
  <si>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</si>
  <si>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</si>
  <si>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</si>
  <si>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</si>
  <si>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</si>
  <si>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</si>
  <si>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</si>
  <si>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</si>
  <si>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</si>
  <si>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</si>
  <si>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</si>
  <si>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</si>
  <si>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</si>
  <si>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</si>
  <si>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</si>
  <si>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</si>
  <si>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</si>
  <si>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</si>
  <si>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</si>
  <si>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</si>
  <si>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</si>
  <si>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</si>
  <si>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</si>
  <si>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</si>
  <si>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</si>
  <si>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</si>
  <si>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</si>
  <si>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</si>
  <si>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</si>
  <si>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</si>
  <si>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</si>
  <si>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</si>
  <si>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</si>
  <si>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</si>
  <si>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</si>
  <si>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</si>
  <si>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</si>
  <si>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</si>
  <si>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</si>
  <si>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</si>
  <si>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</si>
  <si>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</si>
  <si>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</si>
  <si>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</si>
  <si>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</si>
  <si>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</si>
  <si>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</si>
  <si>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</si>
  <si>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</si>
  <si>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</si>
  <si>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</si>
  <si>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</si>
  <si>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</si>
  <si>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</si>
  <si>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</si>
  <si>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</si>
  <si>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</si>
  <si>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</si>
  <si>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</si>
  <si>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</si>
  <si>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</si>
  <si>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</si>
  <si>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</si>
  <si>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</si>
  <si>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</si>
  <si>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</si>
  <si>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</si>
  <si>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</si>
  <si>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</si>
  <si>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</si>
  <si>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</si>
  <si>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</si>
  <si>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</si>
  <si>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</si>
  <si>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</si>
  <si>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</si>
  <si>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</si>
  <si>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</si>
  <si>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</si>
  <si>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</si>
  <si>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</si>
  <si>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</si>
  <si>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</si>
  <si>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</si>
  <si>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</si>
  <si>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</si>
  <si>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</si>
  <si>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</si>
  <si>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</si>
  <si>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</si>
  <si>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</si>
  <si>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</si>
  <si>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</si>
  <si>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</si>
  <si>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</si>
  <si>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</si>
  <si>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</si>
  <si>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</si>
  <si>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</si>
  <si>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</si>
  <si>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</si>
  <si>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</si>
  <si>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</si>
  <si>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</si>
  <si>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</si>
  <si>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</si>
  <si>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</si>
  <si>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</si>
  <si>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</si>
  <si>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</si>
  <si>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</si>
  <si>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</si>
  <si>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</si>
  <si>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</si>
  <si>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</si>
  <si>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</si>
  <si>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</si>
  <si>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</si>
  <si>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</si>
  <si>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</si>
  <si>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</si>
  <si>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</si>
  <si>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</si>
  <si>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</si>
  <si>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</si>
  <si>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</si>
  <si>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</si>
  <si>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</si>
  <si>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</si>
  <si>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</si>
  <si>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</si>
  <si>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</si>
  <si>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</si>
  <si>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</si>
  <si>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</si>
  <si>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</si>
  <si>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</si>
  <si>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</si>
  <si>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1000000000</t>
  </si>
  <si>
    <t>0800000000</t>
  </si>
  <si>
    <t>1900000000</t>
  </si>
  <si>
    <t>9990093120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</si>
  <si>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</si>
  <si>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</si>
  <si>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</si>
  <si>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</si>
  <si>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</si>
  <si>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</si>
  <si>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</si>
  <si>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</si>
  <si>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</si>
  <si>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</si>
  <si>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</si>
  <si>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9990004910</t>
  </si>
  <si>
    <t>0100000000</t>
  </si>
  <si>
    <t>0500000000</t>
  </si>
  <si>
    <t>1500000000</t>
  </si>
  <si>
    <t>9990006500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</si>
  <si>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</si>
  <si>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</si>
  <si>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</si>
  <si>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</si>
  <si>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</si>
  <si>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</si>
  <si>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</si>
  <si>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</si>
  <si>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</si>
  <si>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</si>
  <si>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</si>
  <si>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</si>
  <si>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</si>
  <si>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</si>
  <si>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</si>
  <si>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</si>
  <si>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</si>
  <si>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</si>
  <si>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</si>
  <si>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</si>
  <si>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</si>
  <si>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</si>
  <si>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</si>
  <si>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</si>
  <si>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</si>
  <si>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</si>
  <si>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</si>
  <si>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</si>
  <si>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</si>
  <si>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</si>
  <si>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</si>
  <si>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</si>
  <si>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</si>
  <si>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</si>
  <si>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</si>
  <si>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</si>
  <si>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</si>
  <si>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</si>
  <si>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</si>
  <si>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</si>
  <si>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</si>
  <si>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</si>
  <si>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</si>
  <si>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</si>
  <si>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</si>
  <si>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</si>
  <si>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</si>
  <si>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</si>
  <si>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</si>
  <si>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</si>
  <si>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</si>
  <si>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2500000000</t>
  </si>
  <si>
    <t>2600000000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</si>
  <si>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</si>
  <si>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</si>
  <si>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</si>
  <si>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</si>
  <si>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</si>
  <si>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</si>
  <si>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</si>
  <si>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</si>
  <si>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</si>
  <si>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</si>
  <si>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</si>
  <si>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</si>
  <si>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</si>
  <si>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</si>
  <si>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</si>
  <si>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</si>
  <si>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</si>
  <si>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</si>
  <si>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</si>
  <si>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</si>
  <si>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</si>
  <si>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</si>
  <si>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</si>
  <si>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</si>
  <si>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</si>
  <si>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</si>
  <si>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</si>
  <si>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</si>
  <si>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</si>
  <si>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</si>
  <si>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</si>
  <si>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</si>
  <si>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</si>
  <si>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</si>
  <si>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</si>
  <si>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</si>
  <si>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</si>
  <si>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</si>
  <si>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</si>
  <si>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</si>
  <si>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</si>
  <si>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</si>
  <si>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</si>
  <si>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</si>
  <si>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</si>
  <si>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</si>
  <si>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</si>
  <si>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</si>
  <si>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</si>
  <si>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</si>
  <si>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</si>
  <si>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</si>
  <si>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</si>
  <si>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</si>
  <si>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</si>
  <si>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</si>
  <si>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</si>
  <si>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</si>
  <si>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</si>
  <si>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</si>
  <si>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</si>
  <si>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</si>
  <si>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</si>
  <si>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</si>
  <si>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</si>
  <si>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</si>
  <si>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</si>
  <si>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</si>
  <si>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</si>
  <si>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</si>
  <si>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</si>
  <si>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</si>
  <si>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</si>
  <si>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</si>
  <si>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</si>
  <si>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</si>
  <si>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</si>
  <si>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</si>
  <si>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</si>
  <si>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</si>
  <si>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</si>
  <si>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</si>
  <si>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</si>
  <si>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</si>
  <si>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</si>
  <si>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</si>
  <si>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</si>
  <si>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</si>
  <si>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</si>
  <si>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</si>
  <si>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</si>
  <si>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</si>
  <si>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</si>
  <si>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</si>
  <si>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</si>
  <si>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</si>
  <si>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</si>
  <si>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</si>
  <si>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</si>
  <si>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</si>
  <si>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</si>
  <si>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</si>
  <si>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</si>
  <si>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</si>
  <si>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</si>
  <si>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</si>
  <si>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</si>
  <si>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</si>
  <si>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</si>
  <si>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</si>
  <si>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</si>
  <si>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</si>
  <si>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</si>
  <si>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</si>
  <si>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</si>
  <si>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0400010600</t>
  </si>
  <si>
    <t>1200010600</t>
  </si>
  <si>
    <t>1300010600</t>
  </si>
  <si>
    <t>1610010600</t>
  </si>
  <si>
    <t>1630010600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</si>
  <si>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</si>
  <si>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</si>
  <si>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</si>
  <si>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</si>
  <si>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</si>
  <si>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</si>
  <si>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9990010660</t>
  </si>
  <si>
    <t>9990010650</t>
  </si>
  <si>
    <t>2300011610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</si>
  <si>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</si>
  <si>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</si>
  <si>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</si>
  <si>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0330093140</t>
  </si>
  <si>
    <t>Приложение 4 к решению Думы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</si>
  <si>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</si>
  <si>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</si>
  <si>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</si>
  <si>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</si>
  <si>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</si>
  <si>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</si>
  <si>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</si>
  <si>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 xml:space="preserve">Мероприятия районных бюджетных муниципальных учреждений по профилактике правонарушений </t>
  </si>
  <si>
    <t>0600011610</t>
  </si>
  <si>
    <t>района № 449 от 19.12.2019г.</t>
  </si>
  <si>
    <t>тыс.руб.</t>
  </si>
  <si>
    <t>Исполнено</t>
  </si>
  <si>
    <t>% Исполнения</t>
  </si>
  <si>
    <t>951</t>
  </si>
  <si>
    <t>Субсидии автономным учреждениям на иные цели</t>
  </si>
  <si>
    <t>622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</si>
</sst>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0.0000"/>
    <numFmt numFmtId="190" formatCode="0.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176" fontId="2" fillId="34" borderId="21" xfId="0" applyNumberFormat="1" applyFont="1" applyFill="1" applyBorder="1" applyAlignment="1">
      <alignment horizontal="center" vertical="center" wrapText="1"/>
    </xf>
    <xf numFmtId="176" fontId="7" fillId="35" borderId="16" xfId="0" applyNumberFormat="1" applyFont="1" applyFill="1" applyBorder="1" applyAlignment="1">
      <alignment horizontal="center" vertical="center" wrapText="1" shrinkToFit="1"/>
    </xf>
    <xf numFmtId="176" fontId="2" fillId="34" borderId="18" xfId="0" applyNumberFormat="1" applyFont="1" applyFill="1" applyBorder="1" applyAlignment="1">
      <alignment horizontal="center" vertical="center" wrapText="1"/>
    </xf>
    <xf numFmtId="176" fontId="5" fillId="37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0" fillId="39" borderId="22" xfId="0" applyFont="1" applyFill="1" applyBorder="1" applyAlignment="1">
      <alignment horizontal="center" vertical="center" wrapText="1"/>
    </xf>
    <xf numFmtId="49" fontId="10" fillId="39" borderId="23" xfId="0" applyNumberFormat="1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2" fillId="38" borderId="16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11" fillId="38" borderId="0" xfId="0" applyFont="1" applyFill="1" applyAlignment="1">
      <alignment wrapTex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77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83" fontId="1" fillId="33" borderId="0" xfId="0" applyNumberFormat="1" applyFont="1" applyFill="1" applyAlignment="1">
      <alignment horizontal="left" wrapText="1"/>
    </xf>
    <xf numFmtId="43" fontId="1" fillId="0" borderId="0" xfId="60" applyFont="1" applyAlignment="1">
      <alignment/>
    </xf>
    <xf numFmtId="183" fontId="13" fillId="0" borderId="0" xfId="0" applyNumberFormat="1" applyFont="1" applyAlignment="1">
      <alignment/>
    </xf>
    <xf numFmtId="0" fontId="3" fillId="33" borderId="17" xfId="0" applyFont="1" applyFill="1" applyBorder="1" applyAlignment="1">
      <alignment wrapText="1"/>
    </xf>
    <xf numFmtId="177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0" fontId="2" fillId="40" borderId="12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center" vertical="center" shrinkToFit="1"/>
    </xf>
    <xf numFmtId="177" fontId="2" fillId="40" borderId="13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10" fillId="39" borderId="24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 wrapText="1"/>
    </xf>
    <xf numFmtId="177" fontId="10" fillId="33" borderId="25" xfId="0" applyNumberFormat="1" applyFont="1" applyFill="1" applyBorder="1" applyAlignment="1">
      <alignment horizontal="center" vertical="center" wrapText="1"/>
    </xf>
    <xf numFmtId="177" fontId="10" fillId="33" borderId="20" xfId="0" applyNumberFormat="1" applyFont="1" applyFill="1" applyBorder="1" applyAlignment="1">
      <alignment horizontal="center" vertical="center" wrapText="1"/>
    </xf>
    <xf numFmtId="177" fontId="5" fillId="36" borderId="13" xfId="0" applyNumberFormat="1" applyFont="1" applyFill="1" applyBorder="1" applyAlignment="1">
      <alignment horizontal="center" vertical="center" shrinkToFit="1"/>
    </xf>
    <xf numFmtId="177" fontId="5" fillId="36" borderId="16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shrinkToFit="1"/>
    </xf>
    <xf numFmtId="177" fontId="7" fillId="35" borderId="13" xfId="0" applyNumberFormat="1" applyFont="1" applyFill="1" applyBorder="1" applyAlignment="1">
      <alignment horizontal="center" vertical="center" shrinkToFit="1"/>
    </xf>
    <xf numFmtId="177" fontId="7" fillId="35" borderId="16" xfId="0" applyNumberFormat="1" applyFont="1" applyFill="1" applyBorder="1" applyAlignment="1">
      <alignment horizontal="center" vertical="center" shrinkToFit="1"/>
    </xf>
    <xf numFmtId="177" fontId="2" fillId="34" borderId="18" xfId="0" applyNumberFormat="1" applyFont="1" applyFill="1" applyBorder="1" applyAlignment="1">
      <alignment horizontal="center" vertical="center" shrinkToFit="1"/>
    </xf>
    <xf numFmtId="177" fontId="2" fillId="34" borderId="16" xfId="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2" fillId="34" borderId="21" xfId="0" applyNumberFormat="1" applyFont="1" applyFill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7" fillId="35" borderId="16" xfId="0" applyNumberFormat="1" applyFont="1" applyFill="1" applyBorder="1" applyAlignment="1">
      <alignment horizontal="center" vertical="center" wrapText="1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6" xfId="0" applyNumberFormat="1" applyFont="1" applyFill="1" applyBorder="1" applyAlignment="1">
      <alignment horizontal="center" vertical="center" wrapText="1" shrinkToFit="1"/>
    </xf>
    <xf numFmtId="177" fontId="10" fillId="40" borderId="20" xfId="0" applyNumberFormat="1" applyFont="1" applyFill="1" applyBorder="1" applyAlignment="1">
      <alignment horizontal="center" vertical="center" wrapText="1"/>
    </xf>
    <xf numFmtId="177" fontId="2" fillId="40" borderId="18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shrinkToFit="1"/>
    </xf>
    <xf numFmtId="177" fontId="2" fillId="38" borderId="13" xfId="0" applyNumberFormat="1" applyFont="1" applyFill="1" applyBorder="1" applyAlignment="1">
      <alignment horizontal="center" vertical="center" shrinkToFit="1"/>
    </xf>
    <xf numFmtId="177" fontId="2" fillId="38" borderId="18" xfId="0" applyNumberFormat="1" applyFont="1" applyFill="1" applyBorder="1" applyAlignment="1">
      <alignment horizontal="center" vertical="center" shrinkToFit="1"/>
    </xf>
    <xf numFmtId="177" fontId="2" fillId="38" borderId="16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7" fillId="35" borderId="18" xfId="0" applyNumberFormat="1" applyFont="1" applyFill="1" applyBorder="1" applyAlignment="1">
      <alignment horizontal="center" vertical="center" shrinkToFit="1"/>
    </xf>
    <xf numFmtId="177" fontId="7" fillId="35" borderId="18" xfId="0" applyNumberFormat="1" applyFont="1" applyFill="1" applyBorder="1" applyAlignment="1">
      <alignment horizontal="center" vertical="center" wrapText="1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12" borderId="16" xfId="0" applyNumberFormat="1" applyFont="1" applyFill="1" applyBorder="1" applyAlignment="1">
      <alignment horizontal="center" vertical="center" shrinkToFit="1"/>
    </xf>
    <xf numFmtId="177" fontId="2" fillId="12" borderId="21" xfId="0" applyNumberFormat="1" applyFont="1" applyFill="1" applyBorder="1" applyAlignment="1">
      <alignment horizontal="center" vertical="center" wrapText="1"/>
    </xf>
    <xf numFmtId="177" fontId="10" fillId="12" borderId="20" xfId="0" applyNumberFormat="1" applyFont="1" applyFill="1" applyBorder="1" applyAlignment="1">
      <alignment horizontal="center" vertical="center" wrapText="1"/>
    </xf>
    <xf numFmtId="177" fontId="2" fillId="12" borderId="18" xfId="0" applyNumberFormat="1" applyFont="1" applyFill="1" applyBorder="1" applyAlignment="1">
      <alignment horizontal="center" vertical="center" shrinkToFit="1"/>
    </xf>
    <xf numFmtId="177" fontId="2" fillId="12" borderId="18" xfId="0" applyNumberFormat="1" applyFont="1" applyFill="1" applyBorder="1" applyAlignment="1">
      <alignment horizontal="center" vertical="center" wrapText="1"/>
    </xf>
    <xf numFmtId="177" fontId="2" fillId="34" borderId="18" xfId="0" applyNumberFormat="1" applyFont="1" applyFill="1" applyBorder="1" applyAlignment="1">
      <alignment horizontal="center" vertical="center" wrapText="1" shrinkToFit="1"/>
    </xf>
    <xf numFmtId="177" fontId="2" fillId="40" borderId="18" xfId="0" applyNumberFormat="1" applyFont="1" applyFill="1" applyBorder="1" applyAlignment="1">
      <alignment horizontal="center" vertical="center" wrapText="1" shrinkToFit="1"/>
    </xf>
    <xf numFmtId="177" fontId="5" fillId="36" borderId="16" xfId="0" applyNumberFormat="1" applyFont="1" applyFill="1" applyBorder="1" applyAlignment="1">
      <alignment horizontal="center" vertical="center" wrapText="1" shrinkToFit="1"/>
    </xf>
    <xf numFmtId="177" fontId="2" fillId="40" borderId="18" xfId="0" applyNumberFormat="1" applyFont="1" applyFill="1" applyBorder="1" applyAlignment="1">
      <alignment horizontal="center" vertical="center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5" fillId="36" borderId="18" xfId="0" applyNumberFormat="1" applyFont="1" applyFill="1" applyBorder="1" applyAlignment="1">
      <alignment horizontal="center" vertical="center" shrinkToFit="1"/>
    </xf>
    <xf numFmtId="177" fontId="5" fillId="12" borderId="18" xfId="0" applyNumberFormat="1" applyFont="1" applyFill="1" applyBorder="1" applyAlignment="1">
      <alignment horizontal="center" vertical="center" shrinkToFit="1"/>
    </xf>
    <xf numFmtId="177" fontId="5" fillId="12" borderId="16" xfId="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2" fillId="12" borderId="16" xfId="0" applyNumberFormat="1" applyFont="1" applyFill="1" applyBorder="1" applyAlignment="1">
      <alignment horizontal="center" vertical="center" wrapText="1" shrinkToFit="1"/>
    </xf>
    <xf numFmtId="177" fontId="7" fillId="12" borderId="10" xfId="0" applyNumberFormat="1" applyFont="1" applyFill="1" applyBorder="1" applyAlignment="1">
      <alignment horizontal="center" vertical="center" shrinkToFit="1"/>
    </xf>
    <xf numFmtId="177" fontId="7" fillId="12" borderId="16" xfId="0" applyNumberFormat="1" applyFont="1" applyFill="1" applyBorder="1" applyAlignment="1">
      <alignment horizontal="center" vertical="center" wrapText="1" shrinkToFit="1"/>
    </xf>
    <xf numFmtId="177" fontId="7" fillId="40" borderId="13" xfId="0" applyNumberFormat="1" applyFont="1" applyFill="1" applyBorder="1" applyAlignment="1">
      <alignment horizontal="center" vertical="center" shrinkToFit="1"/>
    </xf>
    <xf numFmtId="177" fontId="7" fillId="40" borderId="16" xfId="0" applyNumberFormat="1" applyFont="1" applyFill="1" applyBorder="1" applyAlignment="1">
      <alignment horizontal="center" vertical="center" wrapText="1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5" borderId="18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wrapText="1" shrinkToFit="1"/>
    </xf>
    <xf numFmtId="177" fontId="10" fillId="39" borderId="24" xfId="60" applyNumberFormat="1" applyFont="1" applyFill="1" applyBorder="1" applyAlignment="1">
      <alignment horizontal="center" vertical="center" wrapText="1"/>
    </xf>
    <xf numFmtId="177" fontId="5" fillId="36" borderId="10" xfId="60" applyNumberFormat="1" applyFont="1" applyFill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40" borderId="10" xfId="60" applyNumberFormat="1" applyFont="1" applyFill="1" applyBorder="1" applyAlignment="1">
      <alignment horizontal="center" vertical="center" shrinkToFit="1"/>
    </xf>
    <xf numFmtId="177" fontId="10" fillId="40" borderId="24" xfId="0" applyNumberFormat="1" applyFont="1" applyFill="1" applyBorder="1" applyAlignment="1">
      <alignment horizontal="center" vertical="center" wrapText="1"/>
    </xf>
    <xf numFmtId="177" fontId="10" fillId="40" borderId="25" xfId="0" applyNumberFormat="1" applyFont="1" applyFill="1" applyBorder="1" applyAlignment="1">
      <alignment horizontal="center" vertical="center" wrapText="1"/>
    </xf>
    <xf numFmtId="177" fontId="2" fillId="36" borderId="10" xfId="6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43" fontId="50" fillId="0" borderId="0" xfId="60" applyFont="1" applyBorder="1" applyAlignment="1" applyProtection="1">
      <alignment horizontal="right" shrinkToFit="1"/>
      <protection/>
    </xf>
    <xf numFmtId="4" fontId="4" fillId="41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9"/>
  <sheetViews>
    <sheetView showGridLines="0" tabSelected="1" zoomScale="110" zoomScaleNormal="110" zoomScalePageLayoutView="0" workbookViewId="0" topLeftCell="A566">
      <selection activeCell="AA616" sqref="AA616"/>
    </sheetView>
  </sheetViews>
  <sheetFormatPr defaultColWidth="9.00390625" defaultRowHeight="12.75" outlineLevelRow="6"/>
  <cols>
    <col min="1" max="1" width="67.875" style="2" customWidth="1"/>
    <col min="2" max="2" width="6.125" style="13" customWidth="1"/>
    <col min="3" max="3" width="7.25390625" style="2" customWidth="1"/>
    <col min="4" max="4" width="14.75390625" style="2" customWidth="1"/>
    <col min="5" max="5" width="7.2539062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34" hidden="1" customWidth="1"/>
    <col min="25" max="25" width="11.875" style="29" hidden="1" customWidth="1"/>
    <col min="26" max="26" width="18.375" style="2" customWidth="1"/>
    <col min="27" max="27" width="17.375" style="2" customWidth="1"/>
    <col min="28" max="28" width="9.125" style="2" customWidth="1"/>
    <col min="29" max="29" width="23.00390625" style="190" customWidth="1"/>
    <col min="30" max="16384" width="9.125" style="2" customWidth="1"/>
  </cols>
  <sheetData>
    <row r="1" spans="2:5" ht="15.75">
      <c r="B1" s="198" t="s">
        <v>470</v>
      </c>
      <c r="C1" s="198"/>
      <c r="D1" s="198"/>
      <c r="E1" s="198"/>
    </row>
    <row r="2" spans="2:5" ht="15.75">
      <c r="B2" s="198" t="s">
        <v>233</v>
      </c>
      <c r="C2" s="198"/>
      <c r="D2" s="198"/>
      <c r="E2" s="198"/>
    </row>
    <row r="3" spans="2:5" ht="15.75">
      <c r="B3" s="198" t="s">
        <v>480</v>
      </c>
      <c r="C3" s="198"/>
      <c r="D3" s="198"/>
      <c r="E3" s="198"/>
    </row>
    <row r="5" spans="2:23" ht="15.75">
      <c r="B5" s="196" t="s">
        <v>334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</row>
    <row r="6" spans="2:23" ht="18.75" customHeight="1">
      <c r="B6" s="197" t="s">
        <v>233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2:23" ht="15.75">
      <c r="B7" s="29" t="s">
        <v>234</v>
      </c>
      <c r="C7" s="196" t="s">
        <v>390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29"/>
    </row>
    <row r="9" spans="1:25" ht="30.75" customHeight="1">
      <c r="A9" s="195" t="s">
        <v>86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X9" s="2"/>
      <c r="Y9" s="2"/>
    </row>
    <row r="10" spans="1:25" ht="57" customHeight="1">
      <c r="A10" s="194" t="s">
        <v>406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X10" s="2"/>
      <c r="Y10" s="2"/>
    </row>
    <row r="11" spans="1:27" ht="16.5" thickBot="1">
      <c r="A11" s="32"/>
      <c r="B11" s="32"/>
      <c r="C11" s="32"/>
      <c r="D11" s="32"/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Y11" s="37" t="s">
        <v>80</v>
      </c>
      <c r="AA11" s="111" t="s">
        <v>481</v>
      </c>
    </row>
    <row r="12" spans="1:27" ht="48" thickBot="1">
      <c r="A12" s="23" t="s">
        <v>0</v>
      </c>
      <c r="B12" s="23" t="s">
        <v>59</v>
      </c>
      <c r="C12" s="23" t="s">
        <v>1</v>
      </c>
      <c r="D12" s="23" t="s">
        <v>2</v>
      </c>
      <c r="E12" s="23" t="s">
        <v>3</v>
      </c>
      <c r="F12" s="24" t="s">
        <v>4</v>
      </c>
      <c r="G12" s="23" t="s">
        <v>23</v>
      </c>
      <c r="H12" s="19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27" t="s">
        <v>23</v>
      </c>
      <c r="X12" s="38" t="s">
        <v>82</v>
      </c>
      <c r="Y12" s="30" t="s">
        <v>81</v>
      </c>
      <c r="Z12" s="112" t="s">
        <v>482</v>
      </c>
      <c r="AA12" s="113" t="s">
        <v>483</v>
      </c>
    </row>
    <row r="13" spans="1:27" ht="29.25" thickBot="1">
      <c r="A13" s="60" t="s">
        <v>60</v>
      </c>
      <c r="B13" s="61">
        <v>951</v>
      </c>
      <c r="C13" s="61" t="s">
        <v>61</v>
      </c>
      <c r="D13" s="61" t="s">
        <v>243</v>
      </c>
      <c r="E13" s="61" t="s">
        <v>5</v>
      </c>
      <c r="F13" s="62"/>
      <c r="G13" s="125">
        <f>G14+G187+G193+G200+G256+G311+G337+G383+G408+G433+G440+G446</f>
        <v>440668.96457</v>
      </c>
      <c r="H13" s="126" t="e">
        <f>H14+#REF!+H194+H200+#REF!+H323+H354+H392+H409+H437+H442+H447</f>
        <v>#REF!</v>
      </c>
      <c r="I13" s="126" t="e">
        <f>I14+#REF!+I194+I200+#REF!+I323+I354+I392+I409+I437+I442+I447</f>
        <v>#REF!</v>
      </c>
      <c r="J13" s="126" t="e">
        <f>J14+#REF!+J194+J200+#REF!+J323+J354+J392+J409+J437+J442+J447</f>
        <v>#REF!</v>
      </c>
      <c r="K13" s="126" t="e">
        <f>K14+#REF!+K194+K200+#REF!+K323+K354+K392+K409+K437+K442+K447</f>
        <v>#REF!</v>
      </c>
      <c r="L13" s="126" t="e">
        <f>L14+#REF!+L194+L200+#REF!+L323+L354+L392+L409+L437+L442+L447</f>
        <v>#REF!</v>
      </c>
      <c r="M13" s="126" t="e">
        <f>M14+#REF!+M194+M200+#REF!+M323+M354+M392+M409+M437+M442+M447</f>
        <v>#REF!</v>
      </c>
      <c r="N13" s="126" t="e">
        <f>N14+#REF!+N194+N200+#REF!+N323+N354+N392+N409+N437+N442+N447</f>
        <v>#REF!</v>
      </c>
      <c r="O13" s="126" t="e">
        <f>O14+#REF!+O194+O200+#REF!+O323+O354+O392+O409+O437+O442+O447</f>
        <v>#REF!</v>
      </c>
      <c r="P13" s="126" t="e">
        <f>P14+#REF!+P194+P200+#REF!+P323+P354+P392+P409+P437+P442+P447</f>
        <v>#REF!</v>
      </c>
      <c r="Q13" s="126" t="e">
        <f>Q14+#REF!+Q194+Q200+#REF!+Q323+Q354+Q392+Q409+Q437+Q442+Q447</f>
        <v>#REF!</v>
      </c>
      <c r="R13" s="126" t="e">
        <f>R14+#REF!+R194+R200+#REF!+R323+R354+R392+R409+R437+R442+R447</f>
        <v>#REF!</v>
      </c>
      <c r="S13" s="126" t="e">
        <f>S14+#REF!+S194+S200+#REF!+S323+S354+S392+S409+S437+S442+S447</f>
        <v>#REF!</v>
      </c>
      <c r="T13" s="126" t="e">
        <f>T14+#REF!+T194+T200+#REF!+T323+T354+T392+T409+T437+T442+T447</f>
        <v>#REF!</v>
      </c>
      <c r="U13" s="126" t="e">
        <f>U14+#REF!+U194+U200+#REF!+U323+U354+U392+U409+U437+U442+U447</f>
        <v>#REF!</v>
      </c>
      <c r="V13" s="126" t="e">
        <f>V14+#REF!+V194+V200+#REF!+V323+V354+V392+V409+V437+V442+V447</f>
        <v>#REF!</v>
      </c>
      <c r="W13" s="126" t="e">
        <f>W14+#REF!+W194+W200+#REF!+W323+W354+W392+W409+W437+W442+W447</f>
        <v>#REF!</v>
      </c>
      <c r="X13" s="127" t="e">
        <f>X14+#REF!+X194+X200+#REF!+X323+X354+X392+X409+X437+X442+X447</f>
        <v>#REF!</v>
      </c>
      <c r="Y13" s="128" t="e">
        <f aca="true" t="shared" si="0" ref="Y13:Y23">X13/G13*100</f>
        <v>#REF!</v>
      </c>
      <c r="Z13" s="125">
        <f>Z14+Z187+Z193+Z200+Z256+Z311+Z337+Z383+Z408+Z433+Z440+Z446</f>
        <v>407708.59400000004</v>
      </c>
      <c r="AA13" s="114">
        <f>Z13/G13*100</f>
        <v>92.52037851084832</v>
      </c>
    </row>
    <row r="14" spans="1:27" ht="18.75" customHeight="1" outlineLevel="2" thickBot="1">
      <c r="A14" s="65" t="s">
        <v>54</v>
      </c>
      <c r="B14" s="14">
        <v>951</v>
      </c>
      <c r="C14" s="12" t="s">
        <v>53</v>
      </c>
      <c r="D14" s="12" t="s">
        <v>243</v>
      </c>
      <c r="E14" s="12" t="s">
        <v>5</v>
      </c>
      <c r="F14" s="12"/>
      <c r="G14" s="90">
        <f>G15+G23+G47+G67+G83+G88+G61+G77</f>
        <v>128769.69561000002</v>
      </c>
      <c r="H14" s="129" t="e">
        <f>H15+H26+H49+#REF!+H68+#REF!+H83+H87</f>
        <v>#REF!</v>
      </c>
      <c r="I14" s="129" t="e">
        <f>I15+I26+I49+#REF!+I68+#REF!+I83+I87</f>
        <v>#REF!</v>
      </c>
      <c r="J14" s="129" t="e">
        <f>J15+J26+J49+#REF!+J68+#REF!+J83+J87</f>
        <v>#REF!</v>
      </c>
      <c r="K14" s="129" t="e">
        <f>K15+K26+K49+#REF!+K68+#REF!+K83+K87</f>
        <v>#REF!</v>
      </c>
      <c r="L14" s="129" t="e">
        <f>L15+L26+L49+#REF!+L68+#REF!+L83+L87</f>
        <v>#REF!</v>
      </c>
      <c r="M14" s="129" t="e">
        <f>M15+M26+M49+#REF!+M68+#REF!+M83+M87</f>
        <v>#REF!</v>
      </c>
      <c r="N14" s="129" t="e">
        <f>N15+N26+N49+#REF!+N68+#REF!+N83+N87</f>
        <v>#REF!</v>
      </c>
      <c r="O14" s="129" t="e">
        <f>O15+O26+O49+#REF!+O68+#REF!+O83+O87</f>
        <v>#REF!</v>
      </c>
      <c r="P14" s="129" t="e">
        <f>P15+P26+P49+#REF!+P68+#REF!+P83+P87</f>
        <v>#REF!</v>
      </c>
      <c r="Q14" s="129" t="e">
        <f>Q15+Q26+Q49+#REF!+Q68+#REF!+Q83+Q87</f>
        <v>#REF!</v>
      </c>
      <c r="R14" s="129" t="e">
        <f>R15+R26+R49+#REF!+R68+#REF!+R83+R87</f>
        <v>#REF!</v>
      </c>
      <c r="S14" s="129" t="e">
        <f>S15+S26+S49+#REF!+S68+#REF!+S83+S87</f>
        <v>#REF!</v>
      </c>
      <c r="T14" s="129" t="e">
        <f>T15+T26+T49+#REF!+T68+#REF!+T83+T87</f>
        <v>#REF!</v>
      </c>
      <c r="U14" s="129" t="e">
        <f>U15+U26+U49+#REF!+U68+#REF!+U83+U87</f>
        <v>#REF!</v>
      </c>
      <c r="V14" s="129" t="e">
        <f>V15+V26+V49+#REF!+V68+#REF!+V83+V87</f>
        <v>#REF!</v>
      </c>
      <c r="W14" s="129" t="e">
        <f>W15+W26+W49+#REF!+W68+#REF!+W83+W87</f>
        <v>#REF!</v>
      </c>
      <c r="X14" s="130" t="e">
        <f>X15+X26+X49+#REF!+X68+#REF!+X83+X87</f>
        <v>#REF!</v>
      </c>
      <c r="Y14" s="128" t="e">
        <f t="shared" si="0"/>
        <v>#REF!</v>
      </c>
      <c r="Z14" s="90">
        <f>Z15+Z23+Z47+Z67+Z83+Z88+Z61+Z77</f>
        <v>114116.11000000002</v>
      </c>
      <c r="AA14" s="114">
        <f aca="true" t="shared" si="1" ref="AA14:AA77">Z14/G14*100</f>
        <v>88.62031509775346</v>
      </c>
    </row>
    <row r="15" spans="1:27" ht="32.25" customHeight="1" outlineLevel="3" thickBot="1">
      <c r="A15" s="66" t="s">
        <v>24</v>
      </c>
      <c r="B15" s="80">
        <v>951</v>
      </c>
      <c r="C15" s="67" t="s">
        <v>6</v>
      </c>
      <c r="D15" s="67" t="s">
        <v>243</v>
      </c>
      <c r="E15" s="67" t="s">
        <v>5</v>
      </c>
      <c r="F15" s="67"/>
      <c r="G15" s="131">
        <f>G16</f>
        <v>2610.67446</v>
      </c>
      <c r="H15" s="132">
        <f aca="true" t="shared" si="2" ref="H15:X15">H16</f>
        <v>1204.8</v>
      </c>
      <c r="I15" s="132">
        <f t="shared" si="2"/>
        <v>1204.8</v>
      </c>
      <c r="J15" s="132">
        <f t="shared" si="2"/>
        <v>1204.8</v>
      </c>
      <c r="K15" s="132">
        <f t="shared" si="2"/>
        <v>1204.8</v>
      </c>
      <c r="L15" s="132">
        <f t="shared" si="2"/>
        <v>1204.8</v>
      </c>
      <c r="M15" s="132">
        <f t="shared" si="2"/>
        <v>1204.8</v>
      </c>
      <c r="N15" s="132">
        <f t="shared" si="2"/>
        <v>1204.8</v>
      </c>
      <c r="O15" s="132">
        <f t="shared" si="2"/>
        <v>1204.8</v>
      </c>
      <c r="P15" s="132">
        <f t="shared" si="2"/>
        <v>1204.8</v>
      </c>
      <c r="Q15" s="132">
        <f t="shared" si="2"/>
        <v>1204.8</v>
      </c>
      <c r="R15" s="132">
        <f t="shared" si="2"/>
        <v>1204.8</v>
      </c>
      <c r="S15" s="132">
        <f t="shared" si="2"/>
        <v>1204.8</v>
      </c>
      <c r="T15" s="132">
        <f t="shared" si="2"/>
        <v>1204.8</v>
      </c>
      <c r="U15" s="132">
        <f t="shared" si="2"/>
        <v>1204.8</v>
      </c>
      <c r="V15" s="132">
        <f t="shared" si="2"/>
        <v>1204.8</v>
      </c>
      <c r="W15" s="132">
        <f t="shared" si="2"/>
        <v>1204.8</v>
      </c>
      <c r="X15" s="133">
        <f t="shared" si="2"/>
        <v>1147.63638</v>
      </c>
      <c r="Y15" s="128">
        <f t="shared" si="0"/>
        <v>43.959382817879174</v>
      </c>
      <c r="Z15" s="131">
        <f>Z16</f>
        <v>2610.675</v>
      </c>
      <c r="AA15" s="114">
        <f t="shared" si="1"/>
        <v>100.00002068431006</v>
      </c>
    </row>
    <row r="16" spans="1:27" ht="34.5" customHeight="1" outlineLevel="3" thickBot="1">
      <c r="A16" s="68" t="s">
        <v>131</v>
      </c>
      <c r="B16" s="15">
        <v>951</v>
      </c>
      <c r="C16" s="9" t="s">
        <v>6</v>
      </c>
      <c r="D16" s="9" t="s">
        <v>244</v>
      </c>
      <c r="E16" s="9" t="s">
        <v>5</v>
      </c>
      <c r="F16" s="9"/>
      <c r="G16" s="91">
        <f>G17</f>
        <v>2610.67446</v>
      </c>
      <c r="H16" s="132">
        <f aca="true" t="shared" si="3" ref="H16:X16">H21</f>
        <v>1204.8</v>
      </c>
      <c r="I16" s="132">
        <f t="shared" si="3"/>
        <v>1204.8</v>
      </c>
      <c r="J16" s="132">
        <f t="shared" si="3"/>
        <v>1204.8</v>
      </c>
      <c r="K16" s="132">
        <f t="shared" si="3"/>
        <v>1204.8</v>
      </c>
      <c r="L16" s="132">
        <f t="shared" si="3"/>
        <v>1204.8</v>
      </c>
      <c r="M16" s="132">
        <f t="shared" si="3"/>
        <v>1204.8</v>
      </c>
      <c r="N16" s="132">
        <f t="shared" si="3"/>
        <v>1204.8</v>
      </c>
      <c r="O16" s="132">
        <f t="shared" si="3"/>
        <v>1204.8</v>
      </c>
      <c r="P16" s="132">
        <f t="shared" si="3"/>
        <v>1204.8</v>
      </c>
      <c r="Q16" s="132">
        <f t="shared" si="3"/>
        <v>1204.8</v>
      </c>
      <c r="R16" s="132">
        <f t="shared" si="3"/>
        <v>1204.8</v>
      </c>
      <c r="S16" s="132">
        <f t="shared" si="3"/>
        <v>1204.8</v>
      </c>
      <c r="T16" s="132">
        <f t="shared" si="3"/>
        <v>1204.8</v>
      </c>
      <c r="U16" s="132">
        <f t="shared" si="3"/>
        <v>1204.8</v>
      </c>
      <c r="V16" s="132">
        <f t="shared" si="3"/>
        <v>1204.8</v>
      </c>
      <c r="W16" s="132">
        <f t="shared" si="3"/>
        <v>1204.8</v>
      </c>
      <c r="X16" s="133">
        <f t="shared" si="3"/>
        <v>1147.63638</v>
      </c>
      <c r="Y16" s="128">
        <f t="shared" si="0"/>
        <v>43.959382817879174</v>
      </c>
      <c r="Z16" s="91">
        <f>Z17</f>
        <v>2610.675</v>
      </c>
      <c r="AA16" s="114">
        <f t="shared" si="1"/>
        <v>100.00002068431006</v>
      </c>
    </row>
    <row r="17" spans="1:27" ht="36" customHeight="1" outlineLevel="3" thickBot="1">
      <c r="A17" s="68" t="s">
        <v>132</v>
      </c>
      <c r="B17" s="15">
        <v>951</v>
      </c>
      <c r="C17" s="9" t="s">
        <v>6</v>
      </c>
      <c r="D17" s="9" t="s">
        <v>245</v>
      </c>
      <c r="E17" s="9" t="s">
        <v>5</v>
      </c>
      <c r="F17" s="9"/>
      <c r="G17" s="91">
        <f>G18</f>
        <v>2610.67446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128"/>
      <c r="Z17" s="91">
        <f>Z18</f>
        <v>2610.675</v>
      </c>
      <c r="AA17" s="114">
        <f t="shared" si="1"/>
        <v>100.00002068431006</v>
      </c>
    </row>
    <row r="18" spans="1:27" ht="20.25" customHeight="1" outlineLevel="3" thickBot="1">
      <c r="A18" s="53" t="s">
        <v>133</v>
      </c>
      <c r="B18" s="49">
        <v>951</v>
      </c>
      <c r="C18" s="50" t="s">
        <v>6</v>
      </c>
      <c r="D18" s="50" t="s">
        <v>246</v>
      </c>
      <c r="E18" s="50" t="s">
        <v>5</v>
      </c>
      <c r="F18" s="50"/>
      <c r="G18" s="93">
        <f>G19</f>
        <v>2610.67446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5"/>
      <c r="Y18" s="128"/>
      <c r="Z18" s="93">
        <f>Z19</f>
        <v>2610.675</v>
      </c>
      <c r="AA18" s="114">
        <f t="shared" si="1"/>
        <v>100.00002068431006</v>
      </c>
    </row>
    <row r="19" spans="1:27" ht="31.5" customHeight="1" outlineLevel="3" thickBot="1">
      <c r="A19" s="5" t="s">
        <v>90</v>
      </c>
      <c r="B19" s="17">
        <v>951</v>
      </c>
      <c r="C19" s="6" t="s">
        <v>6</v>
      </c>
      <c r="D19" s="6" t="s">
        <v>246</v>
      </c>
      <c r="E19" s="6" t="s">
        <v>87</v>
      </c>
      <c r="F19" s="6"/>
      <c r="G19" s="96">
        <f>G20+G21+G22</f>
        <v>2610.67446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128"/>
      <c r="Z19" s="96">
        <f>Z20+Z21+Z22</f>
        <v>2610.675</v>
      </c>
      <c r="AA19" s="114">
        <f t="shared" si="1"/>
        <v>100.00002068431006</v>
      </c>
    </row>
    <row r="20" spans="1:29" ht="20.25" customHeight="1" outlineLevel="3" thickBot="1">
      <c r="A20" s="47" t="s">
        <v>240</v>
      </c>
      <c r="B20" s="51">
        <v>951</v>
      </c>
      <c r="C20" s="52" t="s">
        <v>6</v>
      </c>
      <c r="D20" s="52" t="s">
        <v>246</v>
      </c>
      <c r="E20" s="52" t="s">
        <v>88</v>
      </c>
      <c r="F20" s="52"/>
      <c r="G20" s="92">
        <v>2122.80092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Y20" s="128"/>
      <c r="Z20" s="92">
        <v>2122.801</v>
      </c>
      <c r="AA20" s="114">
        <f t="shared" si="1"/>
        <v>100.00000376860585</v>
      </c>
      <c r="AC20" s="188"/>
    </row>
    <row r="21" spans="1:27" ht="30.75" customHeight="1" outlineLevel="4" thickBot="1">
      <c r="A21" s="47" t="s">
        <v>242</v>
      </c>
      <c r="B21" s="51">
        <v>951</v>
      </c>
      <c r="C21" s="52" t="s">
        <v>6</v>
      </c>
      <c r="D21" s="52" t="s">
        <v>246</v>
      </c>
      <c r="E21" s="52" t="s">
        <v>89</v>
      </c>
      <c r="F21" s="52"/>
      <c r="G21" s="92">
        <v>0</v>
      </c>
      <c r="H21" s="106">
        <f aca="true" t="shared" si="4" ref="H21:X21">H23</f>
        <v>1204.8</v>
      </c>
      <c r="I21" s="106">
        <f t="shared" si="4"/>
        <v>1204.8</v>
      </c>
      <c r="J21" s="106">
        <f t="shared" si="4"/>
        <v>1204.8</v>
      </c>
      <c r="K21" s="106">
        <f t="shared" si="4"/>
        <v>1204.8</v>
      </c>
      <c r="L21" s="106">
        <f t="shared" si="4"/>
        <v>1204.8</v>
      </c>
      <c r="M21" s="106">
        <f t="shared" si="4"/>
        <v>1204.8</v>
      </c>
      <c r="N21" s="106">
        <f t="shared" si="4"/>
        <v>1204.8</v>
      </c>
      <c r="O21" s="106">
        <f t="shared" si="4"/>
        <v>1204.8</v>
      </c>
      <c r="P21" s="106">
        <f t="shared" si="4"/>
        <v>1204.8</v>
      </c>
      <c r="Q21" s="106">
        <f t="shared" si="4"/>
        <v>1204.8</v>
      </c>
      <c r="R21" s="106">
        <f t="shared" si="4"/>
        <v>1204.8</v>
      </c>
      <c r="S21" s="106">
        <f t="shared" si="4"/>
        <v>1204.8</v>
      </c>
      <c r="T21" s="106">
        <f t="shared" si="4"/>
        <v>1204.8</v>
      </c>
      <c r="U21" s="106">
        <f t="shared" si="4"/>
        <v>1204.8</v>
      </c>
      <c r="V21" s="106">
        <f t="shared" si="4"/>
        <v>1204.8</v>
      </c>
      <c r="W21" s="106">
        <f t="shared" si="4"/>
        <v>1204.8</v>
      </c>
      <c r="X21" s="106">
        <f t="shared" si="4"/>
        <v>1147.63638</v>
      </c>
      <c r="Y21" s="128" t="e">
        <f t="shared" si="0"/>
        <v>#DIV/0!</v>
      </c>
      <c r="Z21" s="92">
        <v>0</v>
      </c>
      <c r="AA21" s="114" t="e">
        <f t="shared" si="1"/>
        <v>#DIV/0!</v>
      </c>
    </row>
    <row r="22" spans="1:29" ht="48" outlineLevel="4" thickBot="1">
      <c r="A22" s="47" t="s">
        <v>235</v>
      </c>
      <c r="B22" s="51">
        <v>951</v>
      </c>
      <c r="C22" s="52" t="s">
        <v>6</v>
      </c>
      <c r="D22" s="52" t="s">
        <v>246</v>
      </c>
      <c r="E22" s="52" t="s">
        <v>236</v>
      </c>
      <c r="F22" s="52"/>
      <c r="G22" s="92">
        <v>487.87354</v>
      </c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6"/>
      <c r="Y22" s="128"/>
      <c r="Z22" s="92">
        <v>487.874</v>
      </c>
      <c r="AA22" s="114">
        <f t="shared" si="1"/>
        <v>100.0000942867285</v>
      </c>
      <c r="AC22" s="188"/>
    </row>
    <row r="23" spans="1:27" ht="47.25" customHeight="1" outlineLevel="5" thickBot="1">
      <c r="A23" s="8" t="s">
        <v>25</v>
      </c>
      <c r="B23" s="15">
        <v>951</v>
      </c>
      <c r="C23" s="9" t="s">
        <v>17</v>
      </c>
      <c r="D23" s="9" t="s">
        <v>243</v>
      </c>
      <c r="E23" s="9" t="s">
        <v>5</v>
      </c>
      <c r="F23" s="9"/>
      <c r="G23" s="138">
        <f>G24</f>
        <v>4767.25124</v>
      </c>
      <c r="H23" s="139">
        <v>1204.8</v>
      </c>
      <c r="I23" s="96">
        <v>1204.8</v>
      </c>
      <c r="J23" s="96">
        <v>1204.8</v>
      </c>
      <c r="K23" s="96">
        <v>1204.8</v>
      </c>
      <c r="L23" s="96">
        <v>1204.8</v>
      </c>
      <c r="M23" s="96">
        <v>1204.8</v>
      </c>
      <c r="N23" s="96">
        <v>1204.8</v>
      </c>
      <c r="O23" s="96">
        <v>1204.8</v>
      </c>
      <c r="P23" s="96">
        <v>1204.8</v>
      </c>
      <c r="Q23" s="96">
        <v>1204.8</v>
      </c>
      <c r="R23" s="96">
        <v>1204.8</v>
      </c>
      <c r="S23" s="96">
        <v>1204.8</v>
      </c>
      <c r="T23" s="96">
        <v>1204.8</v>
      </c>
      <c r="U23" s="96">
        <v>1204.8</v>
      </c>
      <c r="V23" s="96">
        <v>1204.8</v>
      </c>
      <c r="W23" s="137">
        <v>1204.8</v>
      </c>
      <c r="X23" s="140">
        <v>1147.63638</v>
      </c>
      <c r="Y23" s="128">
        <f t="shared" si="0"/>
        <v>24.07333539232558</v>
      </c>
      <c r="Z23" s="138">
        <f>Z24</f>
        <v>4767.251</v>
      </c>
      <c r="AA23" s="114">
        <f t="shared" si="1"/>
        <v>99.99999496565238</v>
      </c>
    </row>
    <row r="24" spans="1:27" ht="32.25" outlineLevel="5" thickBot="1">
      <c r="A24" s="68" t="s">
        <v>131</v>
      </c>
      <c r="B24" s="15">
        <v>951</v>
      </c>
      <c r="C24" s="9" t="s">
        <v>17</v>
      </c>
      <c r="D24" s="9" t="s">
        <v>244</v>
      </c>
      <c r="E24" s="9" t="s">
        <v>5</v>
      </c>
      <c r="F24" s="9"/>
      <c r="G24" s="138">
        <f>G25</f>
        <v>4767.25124</v>
      </c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41"/>
      <c r="Y24" s="128"/>
      <c r="Z24" s="138">
        <f>Z25</f>
        <v>4767.251</v>
      </c>
      <c r="AA24" s="114">
        <f t="shared" si="1"/>
        <v>99.99999496565238</v>
      </c>
    </row>
    <row r="25" spans="1:27" ht="32.25" outlineLevel="5" thickBot="1">
      <c r="A25" s="68" t="s">
        <v>132</v>
      </c>
      <c r="B25" s="15">
        <v>951</v>
      </c>
      <c r="C25" s="9" t="s">
        <v>17</v>
      </c>
      <c r="D25" s="9" t="s">
        <v>245</v>
      </c>
      <c r="E25" s="9" t="s">
        <v>5</v>
      </c>
      <c r="F25" s="9"/>
      <c r="G25" s="138">
        <f>G26+G39+G45</f>
        <v>4767.25124</v>
      </c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41"/>
      <c r="Y25" s="128"/>
      <c r="Z25" s="138">
        <f>Z26+Z39+Z45</f>
        <v>4767.251</v>
      </c>
      <c r="AA25" s="114">
        <f t="shared" si="1"/>
        <v>99.99999496565238</v>
      </c>
    </row>
    <row r="26" spans="1:27" ht="49.5" customHeight="1" outlineLevel="6" thickBot="1">
      <c r="A26" s="69" t="s">
        <v>194</v>
      </c>
      <c r="B26" s="81">
        <v>951</v>
      </c>
      <c r="C26" s="50" t="s">
        <v>17</v>
      </c>
      <c r="D26" s="50" t="s">
        <v>247</v>
      </c>
      <c r="E26" s="50" t="s">
        <v>5</v>
      </c>
      <c r="F26" s="50"/>
      <c r="G26" s="142">
        <f>G27+G31+G36+G33</f>
        <v>2623.20801</v>
      </c>
      <c r="H26" s="132" t="e">
        <f aca="true" t="shared" si="5" ref="H26:X26">H27</f>
        <v>#REF!</v>
      </c>
      <c r="I26" s="132" t="e">
        <f t="shared" si="5"/>
        <v>#REF!</v>
      </c>
      <c r="J26" s="132" t="e">
        <f t="shared" si="5"/>
        <v>#REF!</v>
      </c>
      <c r="K26" s="132" t="e">
        <f t="shared" si="5"/>
        <v>#REF!</v>
      </c>
      <c r="L26" s="132" t="e">
        <f t="shared" si="5"/>
        <v>#REF!</v>
      </c>
      <c r="M26" s="132" t="e">
        <f t="shared" si="5"/>
        <v>#REF!</v>
      </c>
      <c r="N26" s="132" t="e">
        <f t="shared" si="5"/>
        <v>#REF!</v>
      </c>
      <c r="O26" s="132" t="e">
        <f t="shared" si="5"/>
        <v>#REF!</v>
      </c>
      <c r="P26" s="132" t="e">
        <f t="shared" si="5"/>
        <v>#REF!</v>
      </c>
      <c r="Q26" s="132" t="e">
        <f t="shared" si="5"/>
        <v>#REF!</v>
      </c>
      <c r="R26" s="132" t="e">
        <f t="shared" si="5"/>
        <v>#REF!</v>
      </c>
      <c r="S26" s="132" t="e">
        <f t="shared" si="5"/>
        <v>#REF!</v>
      </c>
      <c r="T26" s="132" t="e">
        <f t="shared" si="5"/>
        <v>#REF!</v>
      </c>
      <c r="U26" s="132" t="e">
        <f t="shared" si="5"/>
        <v>#REF!</v>
      </c>
      <c r="V26" s="132" t="e">
        <f t="shared" si="5"/>
        <v>#REF!</v>
      </c>
      <c r="W26" s="132" t="e">
        <f t="shared" si="5"/>
        <v>#REF!</v>
      </c>
      <c r="X26" s="143" t="e">
        <f t="shared" si="5"/>
        <v>#REF!</v>
      </c>
      <c r="Y26" s="128" t="e">
        <f>X26/G26*100</f>
        <v>#REF!</v>
      </c>
      <c r="Z26" s="142">
        <f>Z27+Z31+Z36+Z33</f>
        <v>2623.208</v>
      </c>
      <c r="AA26" s="114">
        <f t="shared" si="1"/>
        <v>99.9999996187874</v>
      </c>
    </row>
    <row r="27" spans="1:27" ht="33" customHeight="1" outlineLevel="6" thickBot="1">
      <c r="A27" s="5" t="s">
        <v>90</v>
      </c>
      <c r="B27" s="17">
        <v>951</v>
      </c>
      <c r="C27" s="6" t="s">
        <v>17</v>
      </c>
      <c r="D27" s="6" t="s">
        <v>247</v>
      </c>
      <c r="E27" s="6" t="s">
        <v>87</v>
      </c>
      <c r="F27" s="6"/>
      <c r="G27" s="144">
        <f>G28+G29+G30</f>
        <v>2533.87601</v>
      </c>
      <c r="H27" s="134" t="e">
        <f>H28+H41+#REF!</f>
        <v>#REF!</v>
      </c>
      <c r="I27" s="134" t="e">
        <f>I28+I41+#REF!</f>
        <v>#REF!</v>
      </c>
      <c r="J27" s="134" t="e">
        <f>J28+J41+#REF!</f>
        <v>#REF!</v>
      </c>
      <c r="K27" s="134" t="e">
        <f>K28+K41+#REF!</f>
        <v>#REF!</v>
      </c>
      <c r="L27" s="134" t="e">
        <f>L28+L41+#REF!</f>
        <v>#REF!</v>
      </c>
      <c r="M27" s="134" t="e">
        <f>M28+M41+#REF!</f>
        <v>#REF!</v>
      </c>
      <c r="N27" s="134" t="e">
        <f>N28+N41+#REF!</f>
        <v>#REF!</v>
      </c>
      <c r="O27" s="134" t="e">
        <f>O28+O41+#REF!</f>
        <v>#REF!</v>
      </c>
      <c r="P27" s="134" t="e">
        <f>P28+P41+#REF!</f>
        <v>#REF!</v>
      </c>
      <c r="Q27" s="134" t="e">
        <f>Q28+Q41+#REF!</f>
        <v>#REF!</v>
      </c>
      <c r="R27" s="134" t="e">
        <f>R28+R41+#REF!</f>
        <v>#REF!</v>
      </c>
      <c r="S27" s="134" t="e">
        <f>S28+S41+#REF!</f>
        <v>#REF!</v>
      </c>
      <c r="T27" s="134" t="e">
        <f>T28+T41+#REF!</f>
        <v>#REF!</v>
      </c>
      <c r="U27" s="134" t="e">
        <f>U28+U41+#REF!</f>
        <v>#REF!</v>
      </c>
      <c r="V27" s="134" t="e">
        <f>V28+V41+#REF!</f>
        <v>#REF!</v>
      </c>
      <c r="W27" s="134" t="e">
        <f>W28+W41+#REF!</f>
        <v>#REF!</v>
      </c>
      <c r="X27" s="145" t="e">
        <f>X28+X41+#REF!</f>
        <v>#REF!</v>
      </c>
      <c r="Y27" s="128" t="e">
        <f>X27/G27*100</f>
        <v>#REF!</v>
      </c>
      <c r="Z27" s="144">
        <f>Z28+Z29+Z30</f>
        <v>2533.876</v>
      </c>
      <c r="AA27" s="114">
        <f t="shared" si="1"/>
        <v>99.99999960534771</v>
      </c>
    </row>
    <row r="28" spans="1:29" ht="18.75" customHeight="1" outlineLevel="6" thickBot="1">
      <c r="A28" s="47" t="s">
        <v>240</v>
      </c>
      <c r="B28" s="51">
        <v>951</v>
      </c>
      <c r="C28" s="52" t="s">
        <v>17</v>
      </c>
      <c r="D28" s="52" t="s">
        <v>247</v>
      </c>
      <c r="E28" s="52" t="s">
        <v>88</v>
      </c>
      <c r="F28" s="52"/>
      <c r="G28" s="92">
        <v>1946.62058</v>
      </c>
      <c r="H28" s="106">
        <f aca="true" t="shared" si="6" ref="H28:X28">H29</f>
        <v>2414.5</v>
      </c>
      <c r="I28" s="106">
        <f t="shared" si="6"/>
        <v>2414.5</v>
      </c>
      <c r="J28" s="106">
        <f t="shared" si="6"/>
        <v>2414.5</v>
      </c>
      <c r="K28" s="106">
        <f t="shared" si="6"/>
        <v>2414.5</v>
      </c>
      <c r="L28" s="106">
        <f t="shared" si="6"/>
        <v>2414.5</v>
      </c>
      <c r="M28" s="106">
        <f t="shared" si="6"/>
        <v>2414.5</v>
      </c>
      <c r="N28" s="106">
        <f t="shared" si="6"/>
        <v>2414.5</v>
      </c>
      <c r="O28" s="106">
        <f t="shared" si="6"/>
        <v>2414.5</v>
      </c>
      <c r="P28" s="106">
        <f t="shared" si="6"/>
        <v>2414.5</v>
      </c>
      <c r="Q28" s="106">
        <f t="shared" si="6"/>
        <v>2414.5</v>
      </c>
      <c r="R28" s="106">
        <f t="shared" si="6"/>
        <v>2414.5</v>
      </c>
      <c r="S28" s="106">
        <f t="shared" si="6"/>
        <v>2414.5</v>
      </c>
      <c r="T28" s="106">
        <f t="shared" si="6"/>
        <v>2414.5</v>
      </c>
      <c r="U28" s="106">
        <f t="shared" si="6"/>
        <v>2414.5</v>
      </c>
      <c r="V28" s="106">
        <f t="shared" si="6"/>
        <v>2414.5</v>
      </c>
      <c r="W28" s="106">
        <f t="shared" si="6"/>
        <v>2414.5</v>
      </c>
      <c r="X28" s="106">
        <f t="shared" si="6"/>
        <v>1860.127</v>
      </c>
      <c r="Y28" s="128">
        <f>X28/G28*100</f>
        <v>95.55673145097438</v>
      </c>
      <c r="Z28" s="92">
        <v>1946.621</v>
      </c>
      <c r="AA28" s="114">
        <f t="shared" si="1"/>
        <v>100.00002157585325</v>
      </c>
      <c r="AC28" s="188"/>
    </row>
    <row r="29" spans="1:29" ht="36" customHeight="1" outlineLevel="6" thickBot="1">
      <c r="A29" s="47" t="s">
        <v>242</v>
      </c>
      <c r="B29" s="51">
        <v>951</v>
      </c>
      <c r="C29" s="52" t="s">
        <v>17</v>
      </c>
      <c r="D29" s="52" t="s">
        <v>247</v>
      </c>
      <c r="E29" s="52" t="s">
        <v>89</v>
      </c>
      <c r="F29" s="52"/>
      <c r="G29" s="92">
        <v>3</v>
      </c>
      <c r="H29" s="139">
        <v>2414.5</v>
      </c>
      <c r="I29" s="96">
        <v>2414.5</v>
      </c>
      <c r="J29" s="96">
        <v>2414.5</v>
      </c>
      <c r="K29" s="96">
        <v>2414.5</v>
      </c>
      <c r="L29" s="96">
        <v>2414.5</v>
      </c>
      <c r="M29" s="96">
        <v>2414.5</v>
      </c>
      <c r="N29" s="96">
        <v>2414.5</v>
      </c>
      <c r="O29" s="96">
        <v>2414.5</v>
      </c>
      <c r="P29" s="96">
        <v>2414.5</v>
      </c>
      <c r="Q29" s="96">
        <v>2414.5</v>
      </c>
      <c r="R29" s="96">
        <v>2414.5</v>
      </c>
      <c r="S29" s="96">
        <v>2414.5</v>
      </c>
      <c r="T29" s="96">
        <v>2414.5</v>
      </c>
      <c r="U29" s="96">
        <v>2414.5</v>
      </c>
      <c r="V29" s="96">
        <v>2414.5</v>
      </c>
      <c r="W29" s="137">
        <v>2414.5</v>
      </c>
      <c r="X29" s="140">
        <v>1860.127</v>
      </c>
      <c r="Y29" s="128">
        <f>X29/G29*100</f>
        <v>62004.23333333333</v>
      </c>
      <c r="Z29" s="92">
        <v>3</v>
      </c>
      <c r="AA29" s="114">
        <f t="shared" si="1"/>
        <v>100</v>
      </c>
      <c r="AC29" s="188"/>
    </row>
    <row r="30" spans="1:29" ht="48" outlineLevel="6" thickBot="1">
      <c r="A30" s="47" t="s">
        <v>235</v>
      </c>
      <c r="B30" s="51">
        <v>951</v>
      </c>
      <c r="C30" s="52" t="s">
        <v>17</v>
      </c>
      <c r="D30" s="52" t="s">
        <v>247</v>
      </c>
      <c r="E30" s="52" t="s">
        <v>236</v>
      </c>
      <c r="F30" s="52"/>
      <c r="G30" s="92">
        <v>584.25543</v>
      </c>
      <c r="H30" s="13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41"/>
      <c r="Y30" s="128"/>
      <c r="Z30" s="92">
        <v>584.255</v>
      </c>
      <c r="AA30" s="114">
        <f t="shared" si="1"/>
        <v>99.99992640205329</v>
      </c>
      <c r="AC30" s="188"/>
    </row>
    <row r="31" spans="1:27" ht="32.25" outlineLevel="6" thickBot="1">
      <c r="A31" s="5" t="s">
        <v>96</v>
      </c>
      <c r="B31" s="17">
        <v>951</v>
      </c>
      <c r="C31" s="6" t="s">
        <v>17</v>
      </c>
      <c r="D31" s="6" t="s">
        <v>247</v>
      </c>
      <c r="E31" s="6" t="s">
        <v>91</v>
      </c>
      <c r="F31" s="6"/>
      <c r="G31" s="96">
        <f>G32</f>
        <v>36.172</v>
      </c>
      <c r="H31" s="136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41"/>
      <c r="Y31" s="128"/>
      <c r="Z31" s="96">
        <f>Z32</f>
        <v>36.172</v>
      </c>
      <c r="AA31" s="114">
        <f t="shared" si="1"/>
        <v>100</v>
      </c>
    </row>
    <row r="32" spans="1:29" ht="32.25" outlineLevel="6" thickBot="1">
      <c r="A32" s="47" t="s">
        <v>97</v>
      </c>
      <c r="B32" s="51">
        <v>951</v>
      </c>
      <c r="C32" s="52" t="s">
        <v>17</v>
      </c>
      <c r="D32" s="52" t="s">
        <v>247</v>
      </c>
      <c r="E32" s="52" t="s">
        <v>92</v>
      </c>
      <c r="F32" s="52"/>
      <c r="G32" s="92">
        <v>36.172</v>
      </c>
      <c r="H32" s="136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41"/>
      <c r="Y32" s="128"/>
      <c r="Z32" s="92">
        <v>36.172</v>
      </c>
      <c r="AA32" s="114">
        <f t="shared" si="1"/>
        <v>100</v>
      </c>
      <c r="AC32" s="188"/>
    </row>
    <row r="33" spans="1:27" ht="16.5" outlineLevel="6" thickBot="1">
      <c r="A33" s="5" t="s">
        <v>305</v>
      </c>
      <c r="B33" s="17">
        <v>951</v>
      </c>
      <c r="C33" s="6" t="s">
        <v>17</v>
      </c>
      <c r="D33" s="6" t="s">
        <v>247</v>
      </c>
      <c r="E33" s="6" t="s">
        <v>306</v>
      </c>
      <c r="F33" s="6"/>
      <c r="G33" s="96">
        <f>G34+G35</f>
        <v>50.5</v>
      </c>
      <c r="H33" s="136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41"/>
      <c r="Y33" s="128"/>
      <c r="Z33" s="96">
        <f>Z34+Z35</f>
        <v>50.5</v>
      </c>
      <c r="AA33" s="114">
        <f t="shared" si="1"/>
        <v>100</v>
      </c>
    </row>
    <row r="34" spans="1:29" ht="16.5" outlineLevel="6" thickBot="1">
      <c r="A34" s="47" t="s">
        <v>307</v>
      </c>
      <c r="B34" s="51">
        <v>951</v>
      </c>
      <c r="C34" s="52" t="s">
        <v>17</v>
      </c>
      <c r="D34" s="52" t="s">
        <v>247</v>
      </c>
      <c r="E34" s="52" t="s">
        <v>308</v>
      </c>
      <c r="F34" s="52"/>
      <c r="G34" s="92">
        <v>50.5</v>
      </c>
      <c r="H34" s="136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41"/>
      <c r="Y34" s="128"/>
      <c r="Z34" s="92">
        <v>50.5</v>
      </c>
      <c r="AA34" s="114">
        <f t="shared" si="1"/>
        <v>100</v>
      </c>
      <c r="AC34" s="188"/>
    </row>
    <row r="35" spans="1:29" ht="16.5" outlineLevel="6" thickBot="1">
      <c r="A35" s="47" t="s">
        <v>209</v>
      </c>
      <c r="B35" s="51">
        <v>951</v>
      </c>
      <c r="C35" s="52" t="s">
        <v>17</v>
      </c>
      <c r="D35" s="52" t="s">
        <v>247</v>
      </c>
      <c r="E35" s="52" t="s">
        <v>208</v>
      </c>
      <c r="F35" s="52"/>
      <c r="G35" s="92">
        <v>0</v>
      </c>
      <c r="H35" s="136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41"/>
      <c r="Y35" s="128"/>
      <c r="Z35" s="92">
        <v>0</v>
      </c>
      <c r="AA35" s="114">
        <v>0</v>
      </c>
      <c r="AC35" s="191"/>
    </row>
    <row r="36" spans="1:29" ht="16.5" outlineLevel="6" thickBot="1">
      <c r="A36" s="5" t="s">
        <v>98</v>
      </c>
      <c r="B36" s="17">
        <v>951</v>
      </c>
      <c r="C36" s="6" t="s">
        <v>17</v>
      </c>
      <c r="D36" s="6" t="s">
        <v>247</v>
      </c>
      <c r="E36" s="6" t="s">
        <v>93</v>
      </c>
      <c r="F36" s="6"/>
      <c r="G36" s="96">
        <f>G37+G38</f>
        <v>2.66</v>
      </c>
      <c r="H36" s="136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41"/>
      <c r="Y36" s="128"/>
      <c r="Z36" s="96">
        <f>Z37+Z38</f>
        <v>2.66</v>
      </c>
      <c r="AA36" s="114">
        <f t="shared" si="1"/>
        <v>100</v>
      </c>
      <c r="AC36" s="191"/>
    </row>
    <row r="37" spans="1:27" ht="32.25" outlineLevel="6" thickBot="1">
      <c r="A37" s="47" t="s">
        <v>99</v>
      </c>
      <c r="B37" s="51">
        <v>951</v>
      </c>
      <c r="C37" s="52" t="s">
        <v>17</v>
      </c>
      <c r="D37" s="52" t="s">
        <v>247</v>
      </c>
      <c r="E37" s="52" t="s">
        <v>94</v>
      </c>
      <c r="F37" s="52"/>
      <c r="G37" s="92">
        <v>0</v>
      </c>
      <c r="H37" s="136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41"/>
      <c r="Y37" s="128"/>
      <c r="Z37" s="92">
        <v>0</v>
      </c>
      <c r="AA37" s="114">
        <v>0</v>
      </c>
    </row>
    <row r="38" spans="1:29" ht="16.5" outlineLevel="6" thickBot="1">
      <c r="A38" s="47" t="s">
        <v>100</v>
      </c>
      <c r="B38" s="51">
        <v>951</v>
      </c>
      <c r="C38" s="52" t="s">
        <v>17</v>
      </c>
      <c r="D38" s="52" t="s">
        <v>247</v>
      </c>
      <c r="E38" s="52" t="s">
        <v>95</v>
      </c>
      <c r="F38" s="52"/>
      <c r="G38" s="92">
        <v>2.66</v>
      </c>
      <c r="H38" s="136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41"/>
      <c r="Y38" s="128"/>
      <c r="Z38" s="92">
        <v>2.66</v>
      </c>
      <c r="AA38" s="114">
        <f t="shared" si="1"/>
        <v>100</v>
      </c>
      <c r="AC38" s="188"/>
    </row>
    <row r="39" spans="1:27" ht="18.75" customHeight="1" outlineLevel="6" thickBot="1">
      <c r="A39" s="53" t="s">
        <v>134</v>
      </c>
      <c r="B39" s="49">
        <v>951</v>
      </c>
      <c r="C39" s="50" t="s">
        <v>17</v>
      </c>
      <c r="D39" s="50" t="s">
        <v>248</v>
      </c>
      <c r="E39" s="50" t="s">
        <v>5</v>
      </c>
      <c r="F39" s="50"/>
      <c r="G39" s="93">
        <f>G40</f>
        <v>2144.04323</v>
      </c>
      <c r="H39" s="136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41"/>
      <c r="Y39" s="128"/>
      <c r="Z39" s="93">
        <f>Z40</f>
        <v>2144.0429999999997</v>
      </c>
      <c r="AA39" s="114">
        <f t="shared" si="1"/>
        <v>99.99998927260432</v>
      </c>
    </row>
    <row r="40" spans="1:27" ht="32.25" outlineLevel="6" thickBot="1">
      <c r="A40" s="5" t="s">
        <v>90</v>
      </c>
      <c r="B40" s="17">
        <v>951</v>
      </c>
      <c r="C40" s="6" t="s">
        <v>17</v>
      </c>
      <c r="D40" s="6" t="s">
        <v>248</v>
      </c>
      <c r="E40" s="6" t="s">
        <v>87</v>
      </c>
      <c r="F40" s="6"/>
      <c r="G40" s="96">
        <f>G41+G42+G44+G43</f>
        <v>2144.04323</v>
      </c>
      <c r="H40" s="136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41"/>
      <c r="Y40" s="128"/>
      <c r="Z40" s="96">
        <f>Z41+Z42+Z44+Z43</f>
        <v>2144.0429999999997</v>
      </c>
      <c r="AA40" s="114">
        <f t="shared" si="1"/>
        <v>99.99998927260432</v>
      </c>
    </row>
    <row r="41" spans="1:29" ht="18" customHeight="1" outlineLevel="6" thickBot="1">
      <c r="A41" s="47" t="s">
        <v>240</v>
      </c>
      <c r="B41" s="51">
        <v>951</v>
      </c>
      <c r="C41" s="52" t="s">
        <v>17</v>
      </c>
      <c r="D41" s="52" t="s">
        <v>248</v>
      </c>
      <c r="E41" s="52" t="s">
        <v>88</v>
      </c>
      <c r="F41" s="52"/>
      <c r="G41" s="146">
        <v>1586.30941</v>
      </c>
      <c r="H41" s="106">
        <f aca="true" t="shared" si="7" ref="H41:X41">H42</f>
        <v>1331.7</v>
      </c>
      <c r="I41" s="106">
        <f t="shared" si="7"/>
        <v>1331.7</v>
      </c>
      <c r="J41" s="106">
        <f t="shared" si="7"/>
        <v>1331.7</v>
      </c>
      <c r="K41" s="106">
        <f t="shared" si="7"/>
        <v>1331.7</v>
      </c>
      <c r="L41" s="106">
        <f t="shared" si="7"/>
        <v>1331.7</v>
      </c>
      <c r="M41" s="106">
        <f t="shared" si="7"/>
        <v>1331.7</v>
      </c>
      <c r="N41" s="106">
        <f t="shared" si="7"/>
        <v>1331.7</v>
      </c>
      <c r="O41" s="106">
        <f t="shared" si="7"/>
        <v>1331.7</v>
      </c>
      <c r="P41" s="106">
        <f t="shared" si="7"/>
        <v>1331.7</v>
      </c>
      <c r="Q41" s="106">
        <f t="shared" si="7"/>
        <v>1331.7</v>
      </c>
      <c r="R41" s="106">
        <f t="shared" si="7"/>
        <v>1331.7</v>
      </c>
      <c r="S41" s="106">
        <f t="shared" si="7"/>
        <v>1331.7</v>
      </c>
      <c r="T41" s="106">
        <f t="shared" si="7"/>
        <v>1331.7</v>
      </c>
      <c r="U41" s="106">
        <f t="shared" si="7"/>
        <v>1331.7</v>
      </c>
      <c r="V41" s="106">
        <f t="shared" si="7"/>
        <v>1331.7</v>
      </c>
      <c r="W41" s="106">
        <f t="shared" si="7"/>
        <v>1331.7</v>
      </c>
      <c r="X41" s="147">
        <f t="shared" si="7"/>
        <v>874.3892</v>
      </c>
      <c r="Y41" s="128">
        <f>X41/G41*100</f>
        <v>55.120974161024485</v>
      </c>
      <c r="Z41" s="146">
        <v>1586.309</v>
      </c>
      <c r="AA41" s="114">
        <f t="shared" si="1"/>
        <v>99.99997415384429</v>
      </c>
      <c r="AC41" s="188"/>
    </row>
    <row r="42" spans="1:27" ht="34.5" customHeight="1" outlineLevel="6" thickBot="1">
      <c r="A42" s="47" t="s">
        <v>242</v>
      </c>
      <c r="B42" s="51">
        <v>951</v>
      </c>
      <c r="C42" s="52" t="s">
        <v>17</v>
      </c>
      <c r="D42" s="52" t="s">
        <v>248</v>
      </c>
      <c r="E42" s="52" t="s">
        <v>89</v>
      </c>
      <c r="F42" s="52"/>
      <c r="G42" s="92">
        <v>0</v>
      </c>
      <c r="H42" s="139">
        <v>1331.7</v>
      </c>
      <c r="I42" s="96">
        <v>1331.7</v>
      </c>
      <c r="J42" s="96">
        <v>1331.7</v>
      </c>
      <c r="K42" s="96">
        <v>1331.7</v>
      </c>
      <c r="L42" s="96">
        <v>1331.7</v>
      </c>
      <c r="M42" s="96">
        <v>1331.7</v>
      </c>
      <c r="N42" s="96">
        <v>1331.7</v>
      </c>
      <c r="O42" s="96">
        <v>1331.7</v>
      </c>
      <c r="P42" s="96">
        <v>1331.7</v>
      </c>
      <c r="Q42" s="96">
        <v>1331.7</v>
      </c>
      <c r="R42" s="96">
        <v>1331.7</v>
      </c>
      <c r="S42" s="96">
        <v>1331.7</v>
      </c>
      <c r="T42" s="96">
        <v>1331.7</v>
      </c>
      <c r="U42" s="96">
        <v>1331.7</v>
      </c>
      <c r="V42" s="96">
        <v>1331.7</v>
      </c>
      <c r="W42" s="137">
        <v>1331.7</v>
      </c>
      <c r="X42" s="140">
        <v>874.3892</v>
      </c>
      <c r="Y42" s="128" t="e">
        <f>X42/G42*100</f>
        <v>#DIV/0!</v>
      </c>
      <c r="Z42" s="92">
        <v>0</v>
      </c>
      <c r="AA42" s="114">
        <v>0</v>
      </c>
    </row>
    <row r="43" spans="1:29" ht="32.25" outlineLevel="6" thickBot="1">
      <c r="A43" s="47" t="s">
        <v>103</v>
      </c>
      <c r="B43" s="51">
        <v>951</v>
      </c>
      <c r="C43" s="52" t="s">
        <v>17</v>
      </c>
      <c r="D43" s="52" t="s">
        <v>248</v>
      </c>
      <c r="E43" s="52" t="s">
        <v>309</v>
      </c>
      <c r="F43" s="52"/>
      <c r="G43" s="92">
        <v>192</v>
      </c>
      <c r="H43" s="136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41"/>
      <c r="Y43" s="128"/>
      <c r="Z43" s="92">
        <v>192</v>
      </c>
      <c r="AA43" s="114">
        <f t="shared" si="1"/>
        <v>100</v>
      </c>
      <c r="AC43" s="188"/>
    </row>
    <row r="44" spans="1:29" ht="48" outlineLevel="6" thickBot="1">
      <c r="A44" s="47" t="s">
        <v>235</v>
      </c>
      <c r="B44" s="51">
        <v>951</v>
      </c>
      <c r="C44" s="52" t="s">
        <v>17</v>
      </c>
      <c r="D44" s="52" t="s">
        <v>248</v>
      </c>
      <c r="E44" s="52" t="s">
        <v>236</v>
      </c>
      <c r="F44" s="52"/>
      <c r="G44" s="92">
        <v>365.73382</v>
      </c>
      <c r="H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41"/>
      <c r="Y44" s="128"/>
      <c r="Z44" s="92">
        <v>365.734</v>
      </c>
      <c r="AA44" s="114">
        <f t="shared" si="1"/>
        <v>100.00004921612116</v>
      </c>
      <c r="AC44" s="188"/>
    </row>
    <row r="45" spans="1:27" ht="19.5" customHeight="1" outlineLevel="6" thickBot="1">
      <c r="A45" s="53" t="s">
        <v>136</v>
      </c>
      <c r="B45" s="49">
        <v>951</v>
      </c>
      <c r="C45" s="50" t="s">
        <v>17</v>
      </c>
      <c r="D45" s="50" t="s">
        <v>249</v>
      </c>
      <c r="E45" s="50" t="s">
        <v>5</v>
      </c>
      <c r="F45" s="50"/>
      <c r="G45" s="93">
        <f>G46</f>
        <v>0</v>
      </c>
      <c r="H45" s="136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6"/>
      <c r="Y45" s="128"/>
      <c r="Z45" s="93">
        <f>Z46</f>
        <v>0</v>
      </c>
      <c r="AA45" s="114">
        <v>0</v>
      </c>
    </row>
    <row r="46" spans="1:27" ht="21" customHeight="1" outlineLevel="6" thickBot="1">
      <c r="A46" s="99" t="s">
        <v>106</v>
      </c>
      <c r="B46" s="115">
        <v>951</v>
      </c>
      <c r="C46" s="100" t="s">
        <v>17</v>
      </c>
      <c r="D46" s="100" t="s">
        <v>249</v>
      </c>
      <c r="E46" s="100" t="s">
        <v>210</v>
      </c>
      <c r="F46" s="100"/>
      <c r="G46" s="101">
        <v>0</v>
      </c>
      <c r="H46" s="149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49"/>
      <c r="Y46" s="148"/>
      <c r="Z46" s="101">
        <v>0</v>
      </c>
      <c r="AA46" s="114">
        <v>0</v>
      </c>
    </row>
    <row r="47" spans="1:27" ht="51" customHeight="1" outlineLevel="6" thickBot="1">
      <c r="A47" s="8" t="s">
        <v>26</v>
      </c>
      <c r="B47" s="15">
        <v>951</v>
      </c>
      <c r="C47" s="9" t="s">
        <v>7</v>
      </c>
      <c r="D47" s="9" t="s">
        <v>243</v>
      </c>
      <c r="E47" s="9" t="s">
        <v>5</v>
      </c>
      <c r="F47" s="9"/>
      <c r="G47" s="91">
        <f>G48</f>
        <v>10292.39796</v>
      </c>
      <c r="H47" s="139">
        <v>96</v>
      </c>
      <c r="I47" s="96">
        <v>96</v>
      </c>
      <c r="J47" s="96">
        <v>96</v>
      </c>
      <c r="K47" s="96">
        <v>96</v>
      </c>
      <c r="L47" s="96">
        <v>96</v>
      </c>
      <c r="M47" s="96">
        <v>96</v>
      </c>
      <c r="N47" s="96">
        <v>96</v>
      </c>
      <c r="O47" s="96">
        <v>96</v>
      </c>
      <c r="P47" s="96">
        <v>96</v>
      </c>
      <c r="Q47" s="96">
        <v>96</v>
      </c>
      <c r="R47" s="96">
        <v>96</v>
      </c>
      <c r="S47" s="96">
        <v>96</v>
      </c>
      <c r="T47" s="96">
        <v>96</v>
      </c>
      <c r="U47" s="96">
        <v>96</v>
      </c>
      <c r="V47" s="96">
        <v>96</v>
      </c>
      <c r="W47" s="137">
        <v>96</v>
      </c>
      <c r="X47" s="140">
        <v>141</v>
      </c>
      <c r="Y47" s="128">
        <f>X47/G47*100</f>
        <v>1.3699431419964254</v>
      </c>
      <c r="Z47" s="91">
        <f>Z48</f>
        <v>10087.363</v>
      </c>
      <c r="AA47" s="114">
        <f t="shared" si="1"/>
        <v>98.00789902608857</v>
      </c>
    </row>
    <row r="48" spans="1:27" ht="32.25" outlineLevel="6" thickBot="1">
      <c r="A48" s="68" t="s">
        <v>131</v>
      </c>
      <c r="B48" s="15">
        <v>951</v>
      </c>
      <c r="C48" s="9" t="s">
        <v>7</v>
      </c>
      <c r="D48" s="9" t="s">
        <v>244</v>
      </c>
      <c r="E48" s="9" t="s">
        <v>5</v>
      </c>
      <c r="F48" s="9"/>
      <c r="G48" s="91">
        <f>G49</f>
        <v>10292.39796</v>
      </c>
      <c r="H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41"/>
      <c r="Y48" s="128"/>
      <c r="Z48" s="91">
        <f>Z49</f>
        <v>10087.363</v>
      </c>
      <c r="AA48" s="114">
        <f t="shared" si="1"/>
        <v>98.00789902608857</v>
      </c>
    </row>
    <row r="49" spans="1:27" ht="34.5" customHeight="1" outlineLevel="3" thickBot="1">
      <c r="A49" s="68" t="s">
        <v>132</v>
      </c>
      <c r="B49" s="15">
        <v>951</v>
      </c>
      <c r="C49" s="9" t="s">
        <v>7</v>
      </c>
      <c r="D49" s="9" t="s">
        <v>245</v>
      </c>
      <c r="E49" s="9" t="s">
        <v>5</v>
      </c>
      <c r="F49" s="9"/>
      <c r="G49" s="91">
        <f>G50</f>
        <v>10292.39796</v>
      </c>
      <c r="H49" s="132">
        <f aca="true" t="shared" si="8" ref="H49:X51">H50</f>
        <v>8918.7</v>
      </c>
      <c r="I49" s="132">
        <f t="shared" si="8"/>
        <v>8918.7</v>
      </c>
      <c r="J49" s="132">
        <f t="shared" si="8"/>
        <v>8918.7</v>
      </c>
      <c r="K49" s="132">
        <f t="shared" si="8"/>
        <v>8918.7</v>
      </c>
      <c r="L49" s="132">
        <f t="shared" si="8"/>
        <v>8918.7</v>
      </c>
      <c r="M49" s="132">
        <f t="shared" si="8"/>
        <v>8918.7</v>
      </c>
      <c r="N49" s="132">
        <f t="shared" si="8"/>
        <v>8918.7</v>
      </c>
      <c r="O49" s="132">
        <f t="shared" si="8"/>
        <v>8918.7</v>
      </c>
      <c r="P49" s="132">
        <f t="shared" si="8"/>
        <v>8918.7</v>
      </c>
      <c r="Q49" s="132">
        <f t="shared" si="8"/>
        <v>8918.7</v>
      </c>
      <c r="R49" s="132">
        <f t="shared" si="8"/>
        <v>8918.7</v>
      </c>
      <c r="S49" s="132">
        <f t="shared" si="8"/>
        <v>8918.7</v>
      </c>
      <c r="T49" s="132">
        <f t="shared" si="8"/>
        <v>8918.7</v>
      </c>
      <c r="U49" s="132">
        <f t="shared" si="8"/>
        <v>8918.7</v>
      </c>
      <c r="V49" s="132">
        <f t="shared" si="8"/>
        <v>8918.7</v>
      </c>
      <c r="W49" s="132">
        <f t="shared" si="8"/>
        <v>8918.7</v>
      </c>
      <c r="X49" s="143">
        <f t="shared" si="8"/>
        <v>5600.44265</v>
      </c>
      <c r="Y49" s="128">
        <f>X49/G49*100</f>
        <v>54.413390074551685</v>
      </c>
      <c r="Z49" s="91">
        <f>Z50</f>
        <v>10087.363</v>
      </c>
      <c r="AA49" s="114">
        <f t="shared" si="1"/>
        <v>98.00789902608857</v>
      </c>
    </row>
    <row r="50" spans="1:27" ht="49.5" customHeight="1" outlineLevel="3" thickBot="1">
      <c r="A50" s="69" t="s">
        <v>194</v>
      </c>
      <c r="B50" s="49">
        <v>951</v>
      </c>
      <c r="C50" s="50" t="s">
        <v>7</v>
      </c>
      <c r="D50" s="50" t="s">
        <v>247</v>
      </c>
      <c r="E50" s="50" t="s">
        <v>5</v>
      </c>
      <c r="F50" s="50"/>
      <c r="G50" s="93">
        <f>G51+G55+G57</f>
        <v>10292.39796</v>
      </c>
      <c r="H50" s="134">
        <f t="shared" si="8"/>
        <v>8918.7</v>
      </c>
      <c r="I50" s="134">
        <f t="shared" si="8"/>
        <v>8918.7</v>
      </c>
      <c r="J50" s="134">
        <f t="shared" si="8"/>
        <v>8918.7</v>
      </c>
      <c r="K50" s="134">
        <f t="shared" si="8"/>
        <v>8918.7</v>
      </c>
      <c r="L50" s="134">
        <f t="shared" si="8"/>
        <v>8918.7</v>
      </c>
      <c r="M50" s="134">
        <f t="shared" si="8"/>
        <v>8918.7</v>
      </c>
      <c r="N50" s="134">
        <f t="shared" si="8"/>
        <v>8918.7</v>
      </c>
      <c r="O50" s="134">
        <f t="shared" si="8"/>
        <v>8918.7</v>
      </c>
      <c r="P50" s="134">
        <f t="shared" si="8"/>
        <v>8918.7</v>
      </c>
      <c r="Q50" s="134">
        <f t="shared" si="8"/>
        <v>8918.7</v>
      </c>
      <c r="R50" s="134">
        <f t="shared" si="8"/>
        <v>8918.7</v>
      </c>
      <c r="S50" s="134">
        <f t="shared" si="8"/>
        <v>8918.7</v>
      </c>
      <c r="T50" s="134">
        <f t="shared" si="8"/>
        <v>8918.7</v>
      </c>
      <c r="U50" s="134">
        <f t="shared" si="8"/>
        <v>8918.7</v>
      </c>
      <c r="V50" s="134">
        <f t="shared" si="8"/>
        <v>8918.7</v>
      </c>
      <c r="W50" s="134">
        <f t="shared" si="8"/>
        <v>8918.7</v>
      </c>
      <c r="X50" s="145">
        <f t="shared" si="8"/>
        <v>5600.44265</v>
      </c>
      <c r="Y50" s="128">
        <f>X50/G50*100</f>
        <v>54.413390074551685</v>
      </c>
      <c r="Z50" s="93">
        <f>Z51+Z55+Z57</f>
        <v>10087.363</v>
      </c>
      <c r="AA50" s="114">
        <f t="shared" si="1"/>
        <v>98.00789902608857</v>
      </c>
    </row>
    <row r="51" spans="1:27" ht="32.25" outlineLevel="4" thickBot="1">
      <c r="A51" s="5" t="s">
        <v>90</v>
      </c>
      <c r="B51" s="17">
        <v>951</v>
      </c>
      <c r="C51" s="6" t="s">
        <v>7</v>
      </c>
      <c r="D51" s="6" t="s">
        <v>247</v>
      </c>
      <c r="E51" s="6" t="s">
        <v>87</v>
      </c>
      <c r="F51" s="6"/>
      <c r="G51" s="96">
        <f>G52+G53+G54</f>
        <v>9903.839960000001</v>
      </c>
      <c r="H51" s="106">
        <f t="shared" si="8"/>
        <v>8918.7</v>
      </c>
      <c r="I51" s="106">
        <f t="shared" si="8"/>
        <v>8918.7</v>
      </c>
      <c r="J51" s="106">
        <f t="shared" si="8"/>
        <v>8918.7</v>
      </c>
      <c r="K51" s="106">
        <f t="shared" si="8"/>
        <v>8918.7</v>
      </c>
      <c r="L51" s="106">
        <f t="shared" si="8"/>
        <v>8918.7</v>
      </c>
      <c r="M51" s="106">
        <f t="shared" si="8"/>
        <v>8918.7</v>
      </c>
      <c r="N51" s="106">
        <f t="shared" si="8"/>
        <v>8918.7</v>
      </c>
      <c r="O51" s="106">
        <f t="shared" si="8"/>
        <v>8918.7</v>
      </c>
      <c r="P51" s="106">
        <f t="shared" si="8"/>
        <v>8918.7</v>
      </c>
      <c r="Q51" s="106">
        <f t="shared" si="8"/>
        <v>8918.7</v>
      </c>
      <c r="R51" s="106">
        <f t="shared" si="8"/>
        <v>8918.7</v>
      </c>
      <c r="S51" s="106">
        <f t="shared" si="8"/>
        <v>8918.7</v>
      </c>
      <c r="T51" s="106">
        <f t="shared" si="8"/>
        <v>8918.7</v>
      </c>
      <c r="U51" s="106">
        <f t="shared" si="8"/>
        <v>8918.7</v>
      </c>
      <c r="V51" s="106">
        <f t="shared" si="8"/>
        <v>8918.7</v>
      </c>
      <c r="W51" s="106">
        <f t="shared" si="8"/>
        <v>8918.7</v>
      </c>
      <c r="X51" s="106">
        <f t="shared" si="8"/>
        <v>5600.44265</v>
      </c>
      <c r="Y51" s="128">
        <f>X51/G51*100</f>
        <v>56.548194161247324</v>
      </c>
      <c r="Z51" s="96">
        <f>Z52+Z53+Z54</f>
        <v>9716.582</v>
      </c>
      <c r="AA51" s="114">
        <f t="shared" si="1"/>
        <v>98.10923883305561</v>
      </c>
    </row>
    <row r="52" spans="1:29" ht="18" customHeight="1" outlineLevel="5" thickBot="1">
      <c r="A52" s="47" t="s">
        <v>240</v>
      </c>
      <c r="B52" s="51">
        <v>951</v>
      </c>
      <c r="C52" s="52" t="s">
        <v>7</v>
      </c>
      <c r="D52" s="52" t="s">
        <v>247</v>
      </c>
      <c r="E52" s="52" t="s">
        <v>88</v>
      </c>
      <c r="F52" s="52"/>
      <c r="G52" s="92">
        <v>7552.484</v>
      </c>
      <c r="H52" s="139">
        <v>8918.7</v>
      </c>
      <c r="I52" s="96">
        <v>8918.7</v>
      </c>
      <c r="J52" s="96">
        <v>8918.7</v>
      </c>
      <c r="K52" s="96">
        <v>8918.7</v>
      </c>
      <c r="L52" s="96">
        <v>8918.7</v>
      </c>
      <c r="M52" s="96">
        <v>8918.7</v>
      </c>
      <c r="N52" s="96">
        <v>8918.7</v>
      </c>
      <c r="O52" s="96">
        <v>8918.7</v>
      </c>
      <c r="P52" s="96">
        <v>8918.7</v>
      </c>
      <c r="Q52" s="96">
        <v>8918.7</v>
      </c>
      <c r="R52" s="96">
        <v>8918.7</v>
      </c>
      <c r="S52" s="96">
        <v>8918.7</v>
      </c>
      <c r="T52" s="96">
        <v>8918.7</v>
      </c>
      <c r="U52" s="96">
        <v>8918.7</v>
      </c>
      <c r="V52" s="96">
        <v>8918.7</v>
      </c>
      <c r="W52" s="137">
        <v>8918.7</v>
      </c>
      <c r="X52" s="140">
        <v>5600.44265</v>
      </c>
      <c r="Y52" s="128">
        <f>X52/G52*100</f>
        <v>74.15365130200871</v>
      </c>
      <c r="Z52" s="92">
        <v>7408.979</v>
      </c>
      <c r="AA52" s="114">
        <f t="shared" si="1"/>
        <v>98.09989666975792</v>
      </c>
      <c r="AC52" s="188"/>
    </row>
    <row r="53" spans="1:29" ht="31.5" customHeight="1" outlineLevel="5" thickBot="1">
      <c r="A53" s="47" t="s">
        <v>242</v>
      </c>
      <c r="B53" s="51">
        <v>951</v>
      </c>
      <c r="C53" s="52" t="s">
        <v>7</v>
      </c>
      <c r="D53" s="52" t="s">
        <v>247</v>
      </c>
      <c r="E53" s="52" t="s">
        <v>89</v>
      </c>
      <c r="F53" s="52"/>
      <c r="G53" s="92">
        <f>68.58452+23.87144</f>
        <v>92.45596</v>
      </c>
      <c r="H53" s="136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41"/>
      <c r="Y53" s="128"/>
      <c r="Z53" s="92">
        <v>86.756</v>
      </c>
      <c r="AA53" s="114">
        <f t="shared" si="1"/>
        <v>93.83494584881277</v>
      </c>
      <c r="AC53" s="188"/>
    </row>
    <row r="54" spans="1:29" ht="48" outlineLevel="5" thickBot="1">
      <c r="A54" s="47" t="s">
        <v>235</v>
      </c>
      <c r="B54" s="51">
        <v>951</v>
      </c>
      <c r="C54" s="52" t="s">
        <v>7</v>
      </c>
      <c r="D54" s="52" t="s">
        <v>247</v>
      </c>
      <c r="E54" s="52" t="s">
        <v>236</v>
      </c>
      <c r="F54" s="52"/>
      <c r="G54" s="92">
        <v>2258.9</v>
      </c>
      <c r="H54" s="136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41"/>
      <c r="Y54" s="128"/>
      <c r="Z54" s="92">
        <v>2220.847</v>
      </c>
      <c r="AA54" s="114">
        <f t="shared" si="1"/>
        <v>98.3154190092523</v>
      </c>
      <c r="AC54" s="188"/>
    </row>
    <row r="55" spans="1:27" ht="32.25" outlineLevel="5" thickBot="1">
      <c r="A55" s="5" t="s">
        <v>96</v>
      </c>
      <c r="B55" s="17">
        <v>951</v>
      </c>
      <c r="C55" s="6" t="s">
        <v>7</v>
      </c>
      <c r="D55" s="6" t="s">
        <v>247</v>
      </c>
      <c r="E55" s="6" t="s">
        <v>91</v>
      </c>
      <c r="F55" s="6"/>
      <c r="G55" s="96">
        <f>G56</f>
        <v>7.472</v>
      </c>
      <c r="H55" s="136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41"/>
      <c r="Y55" s="128"/>
      <c r="Z55" s="96">
        <f>Z56</f>
        <v>7.472</v>
      </c>
      <c r="AA55" s="114">
        <f t="shared" si="1"/>
        <v>100</v>
      </c>
    </row>
    <row r="56" spans="1:29" ht="32.25" outlineLevel="5" thickBot="1">
      <c r="A56" s="47" t="s">
        <v>97</v>
      </c>
      <c r="B56" s="51">
        <v>951</v>
      </c>
      <c r="C56" s="52" t="s">
        <v>7</v>
      </c>
      <c r="D56" s="52" t="s">
        <v>247</v>
      </c>
      <c r="E56" s="52" t="s">
        <v>92</v>
      </c>
      <c r="F56" s="52"/>
      <c r="G56" s="92">
        <v>7.472</v>
      </c>
      <c r="H56" s="136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41"/>
      <c r="Y56" s="128"/>
      <c r="Z56" s="92">
        <v>7.472</v>
      </c>
      <c r="AA56" s="114">
        <f t="shared" si="1"/>
        <v>100</v>
      </c>
      <c r="AC56" s="188"/>
    </row>
    <row r="57" spans="1:27" ht="16.5" outlineLevel="5" thickBot="1">
      <c r="A57" s="5" t="s">
        <v>98</v>
      </c>
      <c r="B57" s="17">
        <v>951</v>
      </c>
      <c r="C57" s="6" t="s">
        <v>7</v>
      </c>
      <c r="D57" s="6" t="s">
        <v>247</v>
      </c>
      <c r="E57" s="6" t="s">
        <v>93</v>
      </c>
      <c r="F57" s="6"/>
      <c r="G57" s="96">
        <f>G58+G59+G60</f>
        <v>381.086</v>
      </c>
      <c r="H57" s="136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41"/>
      <c r="Y57" s="128"/>
      <c r="Z57" s="96">
        <f>Z58+Z59+Z60</f>
        <v>363.30899999999997</v>
      </c>
      <c r="AA57" s="114">
        <f t="shared" si="1"/>
        <v>95.33517368782898</v>
      </c>
    </row>
    <row r="58" spans="1:27" ht="32.25" outlineLevel="5" thickBot="1">
      <c r="A58" s="47" t="s">
        <v>99</v>
      </c>
      <c r="B58" s="51">
        <v>951</v>
      </c>
      <c r="C58" s="52" t="s">
        <v>7</v>
      </c>
      <c r="D58" s="52" t="s">
        <v>247</v>
      </c>
      <c r="E58" s="52" t="s">
        <v>94</v>
      </c>
      <c r="F58" s="52"/>
      <c r="G58" s="92">
        <v>0</v>
      </c>
      <c r="H58" s="136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41"/>
      <c r="Y58" s="128"/>
      <c r="Z58" s="92">
        <v>0</v>
      </c>
      <c r="AA58" s="114">
        <v>0</v>
      </c>
    </row>
    <row r="59" spans="1:29" ht="16.5" outlineLevel="5" thickBot="1">
      <c r="A59" s="47" t="s">
        <v>100</v>
      </c>
      <c r="B59" s="51">
        <v>951</v>
      </c>
      <c r="C59" s="52" t="s">
        <v>7</v>
      </c>
      <c r="D59" s="52" t="s">
        <v>247</v>
      </c>
      <c r="E59" s="52" t="s">
        <v>95</v>
      </c>
      <c r="F59" s="52"/>
      <c r="G59" s="92">
        <v>290.266</v>
      </c>
      <c r="H59" s="136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41"/>
      <c r="Y59" s="128"/>
      <c r="Z59" s="92">
        <v>274.76</v>
      </c>
      <c r="AA59" s="114">
        <f t="shared" si="1"/>
        <v>94.65800334865261</v>
      </c>
      <c r="AC59" s="188"/>
    </row>
    <row r="60" spans="1:29" ht="16.5" outlineLevel="5" thickBot="1">
      <c r="A60" s="99" t="s">
        <v>310</v>
      </c>
      <c r="B60" s="51">
        <v>951</v>
      </c>
      <c r="C60" s="52" t="s">
        <v>7</v>
      </c>
      <c r="D60" s="52" t="s">
        <v>247</v>
      </c>
      <c r="E60" s="52" t="s">
        <v>311</v>
      </c>
      <c r="F60" s="52"/>
      <c r="G60" s="92">
        <v>90.82</v>
      </c>
      <c r="H60" s="136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41"/>
      <c r="Y60" s="128"/>
      <c r="Z60" s="92">
        <v>88.549</v>
      </c>
      <c r="AA60" s="114">
        <f t="shared" si="1"/>
        <v>97.49944946047128</v>
      </c>
      <c r="AC60" s="188"/>
    </row>
    <row r="61" spans="1:27" ht="16.5" outlineLevel="5" thickBot="1">
      <c r="A61" s="8" t="s">
        <v>190</v>
      </c>
      <c r="B61" s="15">
        <v>951</v>
      </c>
      <c r="C61" s="9" t="s">
        <v>192</v>
      </c>
      <c r="D61" s="9" t="s">
        <v>243</v>
      </c>
      <c r="E61" s="9" t="s">
        <v>5</v>
      </c>
      <c r="F61" s="9"/>
      <c r="G61" s="91">
        <f>G62</f>
        <v>28.025</v>
      </c>
      <c r="H61" s="136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41"/>
      <c r="Y61" s="128"/>
      <c r="Z61" s="91">
        <f>Z62</f>
        <v>2.628</v>
      </c>
      <c r="AA61" s="114">
        <f t="shared" si="1"/>
        <v>9.377341659232828</v>
      </c>
    </row>
    <row r="62" spans="1:27" ht="32.25" outlineLevel="5" thickBot="1">
      <c r="A62" s="68" t="s">
        <v>131</v>
      </c>
      <c r="B62" s="15">
        <v>951</v>
      </c>
      <c r="C62" s="9" t="s">
        <v>192</v>
      </c>
      <c r="D62" s="9" t="s">
        <v>244</v>
      </c>
      <c r="E62" s="9" t="s">
        <v>5</v>
      </c>
      <c r="F62" s="9"/>
      <c r="G62" s="91">
        <f>G63</f>
        <v>28.025</v>
      </c>
      <c r="H62" s="136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41"/>
      <c r="Y62" s="128"/>
      <c r="Z62" s="91">
        <f>Z63</f>
        <v>2.628</v>
      </c>
      <c r="AA62" s="114">
        <f t="shared" si="1"/>
        <v>9.377341659232828</v>
      </c>
    </row>
    <row r="63" spans="1:27" ht="32.25" outlineLevel="5" thickBot="1">
      <c r="A63" s="68" t="s">
        <v>132</v>
      </c>
      <c r="B63" s="15">
        <v>951</v>
      </c>
      <c r="C63" s="9" t="s">
        <v>192</v>
      </c>
      <c r="D63" s="9" t="s">
        <v>245</v>
      </c>
      <c r="E63" s="9" t="s">
        <v>5</v>
      </c>
      <c r="F63" s="9"/>
      <c r="G63" s="91">
        <f>G64</f>
        <v>28.025</v>
      </c>
      <c r="H63" s="136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41"/>
      <c r="Y63" s="128"/>
      <c r="Z63" s="91">
        <f>Z64</f>
        <v>2.628</v>
      </c>
      <c r="AA63" s="114">
        <f t="shared" si="1"/>
        <v>9.377341659232828</v>
      </c>
    </row>
    <row r="64" spans="1:27" ht="32.25" outlineLevel="5" thickBot="1">
      <c r="A64" s="53" t="s">
        <v>191</v>
      </c>
      <c r="B64" s="49">
        <v>951</v>
      </c>
      <c r="C64" s="50" t="s">
        <v>192</v>
      </c>
      <c r="D64" s="50" t="s">
        <v>250</v>
      </c>
      <c r="E64" s="50" t="s">
        <v>5</v>
      </c>
      <c r="F64" s="50"/>
      <c r="G64" s="93">
        <f>G65</f>
        <v>28.025</v>
      </c>
      <c r="H64" s="136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41"/>
      <c r="Y64" s="128"/>
      <c r="Z64" s="93">
        <f>Z65</f>
        <v>2.628</v>
      </c>
      <c r="AA64" s="114">
        <f t="shared" si="1"/>
        <v>9.377341659232828</v>
      </c>
    </row>
    <row r="65" spans="1:27" ht="19.5" customHeight="1" outlineLevel="5" thickBot="1">
      <c r="A65" s="5" t="s">
        <v>96</v>
      </c>
      <c r="B65" s="17">
        <v>951</v>
      </c>
      <c r="C65" s="6" t="s">
        <v>192</v>
      </c>
      <c r="D65" s="6" t="s">
        <v>250</v>
      </c>
      <c r="E65" s="6" t="s">
        <v>91</v>
      </c>
      <c r="F65" s="6"/>
      <c r="G65" s="96">
        <f>G66</f>
        <v>28.025</v>
      </c>
      <c r="H65" s="136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41"/>
      <c r="Y65" s="128"/>
      <c r="Z65" s="96">
        <f>Z66</f>
        <v>2.628</v>
      </c>
      <c r="AA65" s="114">
        <f t="shared" si="1"/>
        <v>9.377341659232828</v>
      </c>
    </row>
    <row r="66" spans="1:29" ht="32.25" outlineLevel="5" thickBot="1">
      <c r="A66" s="47" t="s">
        <v>97</v>
      </c>
      <c r="B66" s="51">
        <v>951</v>
      </c>
      <c r="C66" s="52" t="s">
        <v>192</v>
      </c>
      <c r="D66" s="52" t="s">
        <v>250</v>
      </c>
      <c r="E66" s="52" t="s">
        <v>92</v>
      </c>
      <c r="F66" s="52"/>
      <c r="G66" s="92">
        <v>28.025</v>
      </c>
      <c r="H66" s="136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41"/>
      <c r="Y66" s="128"/>
      <c r="Z66" s="92">
        <v>2.628</v>
      </c>
      <c r="AA66" s="114">
        <f t="shared" si="1"/>
        <v>9.377341659232828</v>
      </c>
      <c r="AC66" s="188"/>
    </row>
    <row r="67" spans="1:27" ht="48" outlineLevel="5" thickBot="1">
      <c r="A67" s="8" t="s">
        <v>27</v>
      </c>
      <c r="B67" s="15">
        <v>951</v>
      </c>
      <c r="C67" s="9" t="s">
        <v>8</v>
      </c>
      <c r="D67" s="9" t="s">
        <v>243</v>
      </c>
      <c r="E67" s="9" t="s">
        <v>5</v>
      </c>
      <c r="F67" s="9"/>
      <c r="G67" s="91">
        <f>G68</f>
        <v>7136.5534</v>
      </c>
      <c r="H67" s="136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41"/>
      <c r="Y67" s="128"/>
      <c r="Z67" s="91">
        <f>Z68</f>
        <v>7105.798999999999</v>
      </c>
      <c r="AA67" s="114">
        <f t="shared" si="1"/>
        <v>99.569058083416</v>
      </c>
    </row>
    <row r="68" spans="1:27" ht="34.5" customHeight="1" outlineLevel="3" thickBot="1">
      <c r="A68" s="68" t="s">
        <v>131</v>
      </c>
      <c r="B68" s="15">
        <v>951</v>
      </c>
      <c r="C68" s="9" t="s">
        <v>8</v>
      </c>
      <c r="D68" s="9" t="s">
        <v>244</v>
      </c>
      <c r="E68" s="9" t="s">
        <v>5</v>
      </c>
      <c r="F68" s="9"/>
      <c r="G68" s="91">
        <f>G69</f>
        <v>7136.5534</v>
      </c>
      <c r="H68" s="132">
        <f aca="true" t="shared" si="9" ref="H68:X70">H69</f>
        <v>3284.2</v>
      </c>
      <c r="I68" s="132">
        <f t="shared" si="9"/>
        <v>3284.2</v>
      </c>
      <c r="J68" s="132">
        <f t="shared" si="9"/>
        <v>3284.2</v>
      </c>
      <c r="K68" s="132">
        <f t="shared" si="9"/>
        <v>3284.2</v>
      </c>
      <c r="L68" s="132">
        <f t="shared" si="9"/>
        <v>3284.2</v>
      </c>
      <c r="M68" s="132">
        <f t="shared" si="9"/>
        <v>3284.2</v>
      </c>
      <c r="N68" s="132">
        <f t="shared" si="9"/>
        <v>3284.2</v>
      </c>
      <c r="O68" s="132">
        <f t="shared" si="9"/>
        <v>3284.2</v>
      </c>
      <c r="P68" s="132">
        <f t="shared" si="9"/>
        <v>3284.2</v>
      </c>
      <c r="Q68" s="132">
        <f t="shared" si="9"/>
        <v>3284.2</v>
      </c>
      <c r="R68" s="132">
        <f t="shared" si="9"/>
        <v>3284.2</v>
      </c>
      <c r="S68" s="132">
        <f t="shared" si="9"/>
        <v>3284.2</v>
      </c>
      <c r="T68" s="132">
        <f t="shared" si="9"/>
        <v>3284.2</v>
      </c>
      <c r="U68" s="132">
        <f t="shared" si="9"/>
        <v>3284.2</v>
      </c>
      <c r="V68" s="132">
        <f t="shared" si="9"/>
        <v>3284.2</v>
      </c>
      <c r="W68" s="132">
        <f t="shared" si="9"/>
        <v>3284.2</v>
      </c>
      <c r="X68" s="143">
        <f t="shared" si="9"/>
        <v>2834.80374</v>
      </c>
      <c r="Y68" s="128">
        <f>X68/G68*100</f>
        <v>39.722308250366346</v>
      </c>
      <c r="Z68" s="91">
        <f>Z69</f>
        <v>7105.798999999999</v>
      </c>
      <c r="AA68" s="114">
        <f t="shared" si="1"/>
        <v>99.569058083416</v>
      </c>
    </row>
    <row r="69" spans="1:27" ht="32.25" outlineLevel="3" thickBot="1">
      <c r="A69" s="68" t="s">
        <v>132</v>
      </c>
      <c r="B69" s="15">
        <v>951</v>
      </c>
      <c r="C69" s="9" t="s">
        <v>8</v>
      </c>
      <c r="D69" s="9" t="s">
        <v>245</v>
      </c>
      <c r="E69" s="9" t="s">
        <v>5</v>
      </c>
      <c r="F69" s="9"/>
      <c r="G69" s="91">
        <f>G70</f>
        <v>7136.5534</v>
      </c>
      <c r="H69" s="132">
        <f t="shared" si="9"/>
        <v>3284.2</v>
      </c>
      <c r="I69" s="132">
        <f t="shared" si="9"/>
        <v>3284.2</v>
      </c>
      <c r="J69" s="132">
        <f t="shared" si="9"/>
        <v>3284.2</v>
      </c>
      <c r="K69" s="132">
        <f t="shared" si="9"/>
        <v>3284.2</v>
      </c>
      <c r="L69" s="132">
        <f t="shared" si="9"/>
        <v>3284.2</v>
      </c>
      <c r="M69" s="132">
        <f t="shared" si="9"/>
        <v>3284.2</v>
      </c>
      <c r="N69" s="132">
        <f t="shared" si="9"/>
        <v>3284.2</v>
      </c>
      <c r="O69" s="132">
        <f t="shared" si="9"/>
        <v>3284.2</v>
      </c>
      <c r="P69" s="132">
        <f t="shared" si="9"/>
        <v>3284.2</v>
      </c>
      <c r="Q69" s="132">
        <f t="shared" si="9"/>
        <v>3284.2</v>
      </c>
      <c r="R69" s="132">
        <f t="shared" si="9"/>
        <v>3284.2</v>
      </c>
      <c r="S69" s="132">
        <f t="shared" si="9"/>
        <v>3284.2</v>
      </c>
      <c r="T69" s="132">
        <f t="shared" si="9"/>
        <v>3284.2</v>
      </c>
      <c r="U69" s="132">
        <f t="shared" si="9"/>
        <v>3284.2</v>
      </c>
      <c r="V69" s="132">
        <f t="shared" si="9"/>
        <v>3284.2</v>
      </c>
      <c r="W69" s="132">
        <f t="shared" si="9"/>
        <v>3284.2</v>
      </c>
      <c r="X69" s="143">
        <f t="shared" si="9"/>
        <v>2834.80374</v>
      </c>
      <c r="Y69" s="128">
        <f>X69/G69*100</f>
        <v>39.722308250366346</v>
      </c>
      <c r="Z69" s="91">
        <f>Z70</f>
        <v>7105.798999999999</v>
      </c>
      <c r="AA69" s="114">
        <f t="shared" si="1"/>
        <v>99.569058083416</v>
      </c>
    </row>
    <row r="70" spans="1:27" ht="48" outlineLevel="4" thickBot="1">
      <c r="A70" s="69" t="s">
        <v>194</v>
      </c>
      <c r="B70" s="49">
        <v>951</v>
      </c>
      <c r="C70" s="50" t="s">
        <v>8</v>
      </c>
      <c r="D70" s="50" t="s">
        <v>247</v>
      </c>
      <c r="E70" s="50" t="s">
        <v>5</v>
      </c>
      <c r="F70" s="50"/>
      <c r="G70" s="93">
        <f>G71+G75</f>
        <v>7136.5534</v>
      </c>
      <c r="H70" s="106">
        <f t="shared" si="9"/>
        <v>3284.2</v>
      </c>
      <c r="I70" s="106">
        <f t="shared" si="9"/>
        <v>3284.2</v>
      </c>
      <c r="J70" s="106">
        <f t="shared" si="9"/>
        <v>3284.2</v>
      </c>
      <c r="K70" s="106">
        <f t="shared" si="9"/>
        <v>3284.2</v>
      </c>
      <c r="L70" s="106">
        <f t="shared" si="9"/>
        <v>3284.2</v>
      </c>
      <c r="M70" s="106">
        <f t="shared" si="9"/>
        <v>3284.2</v>
      </c>
      <c r="N70" s="106">
        <f t="shared" si="9"/>
        <v>3284.2</v>
      </c>
      <c r="O70" s="106">
        <f t="shared" si="9"/>
        <v>3284.2</v>
      </c>
      <c r="P70" s="106">
        <f t="shared" si="9"/>
        <v>3284.2</v>
      </c>
      <c r="Q70" s="106">
        <f t="shared" si="9"/>
        <v>3284.2</v>
      </c>
      <c r="R70" s="106">
        <f t="shared" si="9"/>
        <v>3284.2</v>
      </c>
      <c r="S70" s="106">
        <f t="shared" si="9"/>
        <v>3284.2</v>
      </c>
      <c r="T70" s="106">
        <f t="shared" si="9"/>
        <v>3284.2</v>
      </c>
      <c r="U70" s="106">
        <f t="shared" si="9"/>
        <v>3284.2</v>
      </c>
      <c r="V70" s="106">
        <f t="shared" si="9"/>
        <v>3284.2</v>
      </c>
      <c r="W70" s="106">
        <f t="shared" si="9"/>
        <v>3284.2</v>
      </c>
      <c r="X70" s="106">
        <f t="shared" si="9"/>
        <v>2834.80374</v>
      </c>
      <c r="Y70" s="128">
        <f>X70/G70*100</f>
        <v>39.722308250366346</v>
      </c>
      <c r="Z70" s="93">
        <f>Z71+Z75</f>
        <v>7105.798999999999</v>
      </c>
      <c r="AA70" s="114">
        <f t="shared" si="1"/>
        <v>99.569058083416</v>
      </c>
    </row>
    <row r="71" spans="1:27" ht="32.25" outlineLevel="5" thickBot="1">
      <c r="A71" s="5" t="s">
        <v>90</v>
      </c>
      <c r="B71" s="17">
        <v>951</v>
      </c>
      <c r="C71" s="6" t="s">
        <v>8</v>
      </c>
      <c r="D71" s="6" t="s">
        <v>247</v>
      </c>
      <c r="E71" s="6" t="s">
        <v>87</v>
      </c>
      <c r="F71" s="6"/>
      <c r="G71" s="96">
        <f>G72+G73+G74</f>
        <v>7136.5534</v>
      </c>
      <c r="H71" s="139">
        <v>3284.2</v>
      </c>
      <c r="I71" s="96">
        <v>3284.2</v>
      </c>
      <c r="J71" s="96">
        <v>3284.2</v>
      </c>
      <c r="K71" s="96">
        <v>3284.2</v>
      </c>
      <c r="L71" s="96">
        <v>3284.2</v>
      </c>
      <c r="M71" s="96">
        <v>3284.2</v>
      </c>
      <c r="N71" s="96">
        <v>3284.2</v>
      </c>
      <c r="O71" s="96">
        <v>3284.2</v>
      </c>
      <c r="P71" s="96">
        <v>3284.2</v>
      </c>
      <c r="Q71" s="96">
        <v>3284.2</v>
      </c>
      <c r="R71" s="96">
        <v>3284.2</v>
      </c>
      <c r="S71" s="96">
        <v>3284.2</v>
      </c>
      <c r="T71" s="96">
        <v>3284.2</v>
      </c>
      <c r="U71" s="96">
        <v>3284.2</v>
      </c>
      <c r="V71" s="96">
        <v>3284.2</v>
      </c>
      <c r="W71" s="137">
        <v>3284.2</v>
      </c>
      <c r="X71" s="140">
        <v>2834.80374</v>
      </c>
      <c r="Y71" s="128">
        <f>X71/G71*100</f>
        <v>39.722308250366346</v>
      </c>
      <c r="Z71" s="96">
        <f>Z72+Z73+Z74</f>
        <v>7105.798999999999</v>
      </c>
      <c r="AA71" s="114">
        <f t="shared" si="1"/>
        <v>99.569058083416</v>
      </c>
    </row>
    <row r="72" spans="1:29" ht="19.5" customHeight="1" outlineLevel="5" thickBot="1">
      <c r="A72" s="47" t="s">
        <v>240</v>
      </c>
      <c r="B72" s="51">
        <v>951</v>
      </c>
      <c r="C72" s="52" t="s">
        <v>8</v>
      </c>
      <c r="D72" s="52" t="s">
        <v>247</v>
      </c>
      <c r="E72" s="52" t="s">
        <v>88</v>
      </c>
      <c r="F72" s="52"/>
      <c r="G72" s="92">
        <v>5492.063</v>
      </c>
      <c r="H72" s="136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41"/>
      <c r="Y72" s="128"/>
      <c r="Z72" s="92">
        <v>5470.422</v>
      </c>
      <c r="AA72" s="114">
        <f t="shared" si="1"/>
        <v>99.60595863521594</v>
      </c>
      <c r="AC72" s="188"/>
    </row>
    <row r="73" spans="1:29" ht="31.5" customHeight="1" outlineLevel="5" thickBot="1">
      <c r="A73" s="47" t="s">
        <v>242</v>
      </c>
      <c r="B73" s="51">
        <v>951</v>
      </c>
      <c r="C73" s="52" t="s">
        <v>8</v>
      </c>
      <c r="D73" s="52" t="s">
        <v>247</v>
      </c>
      <c r="E73" s="52" t="s">
        <v>89</v>
      </c>
      <c r="F73" s="52"/>
      <c r="G73" s="92">
        <v>1.4904</v>
      </c>
      <c r="H73" s="13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41"/>
      <c r="Y73" s="128"/>
      <c r="Z73" s="92">
        <v>1.49</v>
      </c>
      <c r="AA73" s="114">
        <f t="shared" si="1"/>
        <v>99.97316156736447</v>
      </c>
      <c r="AC73" s="188"/>
    </row>
    <row r="74" spans="1:29" ht="48" outlineLevel="5" thickBot="1">
      <c r="A74" s="47" t="s">
        <v>235</v>
      </c>
      <c r="B74" s="51">
        <v>951</v>
      </c>
      <c r="C74" s="52" t="s">
        <v>8</v>
      </c>
      <c r="D74" s="52" t="s">
        <v>247</v>
      </c>
      <c r="E74" s="52" t="s">
        <v>236</v>
      </c>
      <c r="F74" s="52"/>
      <c r="G74" s="92">
        <v>1643</v>
      </c>
      <c r="H74" s="136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41"/>
      <c r="Y74" s="128"/>
      <c r="Z74" s="92">
        <v>1633.887</v>
      </c>
      <c r="AA74" s="114">
        <f t="shared" si="1"/>
        <v>99.4453438831406</v>
      </c>
      <c r="AC74" s="188"/>
    </row>
    <row r="75" spans="1:27" ht="18" customHeight="1" outlineLevel="5" thickBot="1">
      <c r="A75" s="5" t="s">
        <v>96</v>
      </c>
      <c r="B75" s="17">
        <v>951</v>
      </c>
      <c r="C75" s="6" t="s">
        <v>8</v>
      </c>
      <c r="D75" s="6" t="s">
        <v>247</v>
      </c>
      <c r="E75" s="6" t="s">
        <v>91</v>
      </c>
      <c r="F75" s="6"/>
      <c r="G75" s="96">
        <f>G76</f>
        <v>0</v>
      </c>
      <c r="H75" s="136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41"/>
      <c r="Y75" s="128"/>
      <c r="Z75" s="96">
        <f>Z76</f>
        <v>0</v>
      </c>
      <c r="AA75" s="114">
        <v>0</v>
      </c>
    </row>
    <row r="76" spans="1:27" ht="32.25" outlineLevel="5" thickBot="1">
      <c r="A76" s="47" t="s">
        <v>97</v>
      </c>
      <c r="B76" s="51">
        <v>951</v>
      </c>
      <c r="C76" s="52" t="s">
        <v>8</v>
      </c>
      <c r="D76" s="52" t="s">
        <v>247</v>
      </c>
      <c r="E76" s="52" t="s">
        <v>92</v>
      </c>
      <c r="F76" s="52"/>
      <c r="G76" s="92">
        <v>0</v>
      </c>
      <c r="H76" s="136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41"/>
      <c r="Y76" s="128"/>
      <c r="Z76" s="92">
        <v>0</v>
      </c>
      <c r="AA76" s="114">
        <v>0</v>
      </c>
    </row>
    <row r="77" spans="1:27" ht="16.5" outlineLevel="5" thickBot="1">
      <c r="A77" s="8" t="s">
        <v>197</v>
      </c>
      <c r="B77" s="15">
        <v>951</v>
      </c>
      <c r="C77" s="9" t="s">
        <v>199</v>
      </c>
      <c r="D77" s="9" t="s">
        <v>243</v>
      </c>
      <c r="E77" s="9" t="s">
        <v>5</v>
      </c>
      <c r="F77" s="9"/>
      <c r="G77" s="91">
        <f>G78</f>
        <v>0</v>
      </c>
      <c r="H77" s="136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41"/>
      <c r="Y77" s="128"/>
      <c r="Z77" s="91">
        <f>Z78</f>
        <v>0</v>
      </c>
      <c r="AA77" s="114">
        <v>0</v>
      </c>
    </row>
    <row r="78" spans="1:27" ht="32.25" outlineLevel="5" thickBot="1">
      <c r="A78" s="68" t="s">
        <v>131</v>
      </c>
      <c r="B78" s="15">
        <v>951</v>
      </c>
      <c r="C78" s="9" t="s">
        <v>199</v>
      </c>
      <c r="D78" s="9" t="s">
        <v>244</v>
      </c>
      <c r="E78" s="9" t="s">
        <v>5</v>
      </c>
      <c r="F78" s="9"/>
      <c r="G78" s="91">
        <f>G79</f>
        <v>0</v>
      </c>
      <c r="H78" s="136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41"/>
      <c r="Y78" s="128"/>
      <c r="Z78" s="91">
        <f>Z79</f>
        <v>0</v>
      </c>
      <c r="AA78" s="114">
        <v>0</v>
      </c>
    </row>
    <row r="79" spans="1:27" ht="32.25" outlineLevel="5" thickBot="1">
      <c r="A79" s="68" t="s">
        <v>132</v>
      </c>
      <c r="B79" s="15">
        <v>951</v>
      </c>
      <c r="C79" s="9" t="s">
        <v>199</v>
      </c>
      <c r="D79" s="9" t="s">
        <v>245</v>
      </c>
      <c r="E79" s="9" t="s">
        <v>5</v>
      </c>
      <c r="F79" s="9"/>
      <c r="G79" s="91">
        <f>G80</f>
        <v>0</v>
      </c>
      <c r="H79" s="136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41"/>
      <c r="Y79" s="128"/>
      <c r="Z79" s="91">
        <f>Z80</f>
        <v>0</v>
      </c>
      <c r="AA79" s="114">
        <v>0</v>
      </c>
    </row>
    <row r="80" spans="1:27" ht="32.25" outlineLevel="5" thickBot="1">
      <c r="A80" s="53" t="s">
        <v>198</v>
      </c>
      <c r="B80" s="49">
        <v>951</v>
      </c>
      <c r="C80" s="50" t="s">
        <v>199</v>
      </c>
      <c r="D80" s="50" t="s">
        <v>251</v>
      </c>
      <c r="E80" s="50" t="s">
        <v>5</v>
      </c>
      <c r="F80" s="50"/>
      <c r="G80" s="93">
        <f>G81</f>
        <v>0</v>
      </c>
      <c r="H80" s="136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41"/>
      <c r="Y80" s="128"/>
      <c r="Z80" s="93">
        <f>Z81</f>
        <v>0</v>
      </c>
      <c r="AA80" s="114">
        <v>0</v>
      </c>
    </row>
    <row r="81" spans="1:27" ht="16.5" outlineLevel="5" thickBot="1">
      <c r="A81" s="5" t="s">
        <v>226</v>
      </c>
      <c r="B81" s="17">
        <v>951</v>
      </c>
      <c r="C81" s="6" t="s">
        <v>199</v>
      </c>
      <c r="D81" s="6" t="s">
        <v>251</v>
      </c>
      <c r="E81" s="6" t="s">
        <v>228</v>
      </c>
      <c r="F81" s="6"/>
      <c r="G81" s="96">
        <f>G82</f>
        <v>0</v>
      </c>
      <c r="H81" s="136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41"/>
      <c r="Y81" s="128"/>
      <c r="Z81" s="96">
        <f>Z82</f>
        <v>0</v>
      </c>
      <c r="AA81" s="114">
        <v>0</v>
      </c>
    </row>
    <row r="82" spans="1:27" ht="16.5" outlineLevel="5" thickBot="1">
      <c r="A82" s="47" t="s">
        <v>227</v>
      </c>
      <c r="B82" s="51">
        <v>951</v>
      </c>
      <c r="C82" s="52" t="s">
        <v>199</v>
      </c>
      <c r="D82" s="52" t="s">
        <v>251</v>
      </c>
      <c r="E82" s="52" t="s">
        <v>229</v>
      </c>
      <c r="F82" s="52"/>
      <c r="G82" s="92">
        <v>0</v>
      </c>
      <c r="H82" s="136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41"/>
      <c r="Y82" s="128"/>
      <c r="Z82" s="92">
        <v>0</v>
      </c>
      <c r="AA82" s="114">
        <v>0</v>
      </c>
    </row>
    <row r="83" spans="1:27" ht="16.5" outlineLevel="3" thickBot="1">
      <c r="A83" s="8" t="s">
        <v>28</v>
      </c>
      <c r="B83" s="15">
        <v>951</v>
      </c>
      <c r="C83" s="9" t="s">
        <v>9</v>
      </c>
      <c r="D83" s="9" t="s">
        <v>243</v>
      </c>
      <c r="E83" s="9" t="s">
        <v>5</v>
      </c>
      <c r="F83" s="9"/>
      <c r="G83" s="91">
        <f>G84</f>
        <v>7625.22984</v>
      </c>
      <c r="H83" s="132">
        <f aca="true" t="shared" si="10" ref="H83:X85">H84</f>
        <v>0</v>
      </c>
      <c r="I83" s="132">
        <f t="shared" si="10"/>
        <v>0</v>
      </c>
      <c r="J83" s="132">
        <f t="shared" si="10"/>
        <v>0</v>
      </c>
      <c r="K83" s="132">
        <f t="shared" si="10"/>
        <v>0</v>
      </c>
      <c r="L83" s="132">
        <f t="shared" si="10"/>
        <v>0</v>
      </c>
      <c r="M83" s="132">
        <f t="shared" si="10"/>
        <v>0</v>
      </c>
      <c r="N83" s="132">
        <f t="shared" si="10"/>
        <v>0</v>
      </c>
      <c r="O83" s="132">
        <f t="shared" si="10"/>
        <v>0</v>
      </c>
      <c r="P83" s="132">
        <f t="shared" si="10"/>
        <v>0</v>
      </c>
      <c r="Q83" s="132">
        <f t="shared" si="10"/>
        <v>0</v>
      </c>
      <c r="R83" s="132">
        <f t="shared" si="10"/>
        <v>0</v>
      </c>
      <c r="S83" s="132">
        <f t="shared" si="10"/>
        <v>0</v>
      </c>
      <c r="T83" s="132">
        <f t="shared" si="10"/>
        <v>0</v>
      </c>
      <c r="U83" s="132">
        <f t="shared" si="10"/>
        <v>0</v>
      </c>
      <c r="V83" s="132">
        <f t="shared" si="10"/>
        <v>0</v>
      </c>
      <c r="W83" s="132">
        <f t="shared" si="10"/>
        <v>0</v>
      </c>
      <c r="X83" s="143">
        <f t="shared" si="10"/>
        <v>0</v>
      </c>
      <c r="Y83" s="128">
        <f aca="true" t="shared" si="11" ref="Y83:Y90">X83/G83*100</f>
        <v>0</v>
      </c>
      <c r="Z83" s="91">
        <f>Z84</f>
        <v>0</v>
      </c>
      <c r="AA83" s="114">
        <f aca="true" t="shared" si="12" ref="AA78:AA141">Z83/G83*100</f>
        <v>0</v>
      </c>
    </row>
    <row r="84" spans="1:27" ht="32.25" outlineLevel="3" thickBot="1">
      <c r="A84" s="68" t="s">
        <v>131</v>
      </c>
      <c r="B84" s="15">
        <v>951</v>
      </c>
      <c r="C84" s="9" t="s">
        <v>9</v>
      </c>
      <c r="D84" s="9" t="s">
        <v>244</v>
      </c>
      <c r="E84" s="9" t="s">
        <v>5</v>
      </c>
      <c r="F84" s="9"/>
      <c r="G84" s="91">
        <f>G85</f>
        <v>7625.22984</v>
      </c>
      <c r="H84" s="132">
        <f t="shared" si="10"/>
        <v>0</v>
      </c>
      <c r="I84" s="132">
        <f t="shared" si="10"/>
        <v>0</v>
      </c>
      <c r="J84" s="132">
        <f t="shared" si="10"/>
        <v>0</v>
      </c>
      <c r="K84" s="132">
        <f t="shared" si="10"/>
        <v>0</v>
      </c>
      <c r="L84" s="132">
        <f t="shared" si="10"/>
        <v>0</v>
      </c>
      <c r="M84" s="132">
        <f t="shared" si="10"/>
        <v>0</v>
      </c>
      <c r="N84" s="132">
        <f t="shared" si="10"/>
        <v>0</v>
      </c>
      <c r="O84" s="132">
        <f t="shared" si="10"/>
        <v>0</v>
      </c>
      <c r="P84" s="132">
        <f t="shared" si="10"/>
        <v>0</v>
      </c>
      <c r="Q84" s="132">
        <f t="shared" si="10"/>
        <v>0</v>
      </c>
      <c r="R84" s="132">
        <f t="shared" si="10"/>
        <v>0</v>
      </c>
      <c r="S84" s="132">
        <f t="shared" si="10"/>
        <v>0</v>
      </c>
      <c r="T84" s="132">
        <f t="shared" si="10"/>
        <v>0</v>
      </c>
      <c r="U84" s="132">
        <f t="shared" si="10"/>
        <v>0</v>
      </c>
      <c r="V84" s="132">
        <f t="shared" si="10"/>
        <v>0</v>
      </c>
      <c r="W84" s="132">
        <f t="shared" si="10"/>
        <v>0</v>
      </c>
      <c r="X84" s="143">
        <f t="shared" si="10"/>
        <v>0</v>
      </c>
      <c r="Y84" s="128">
        <f t="shared" si="11"/>
        <v>0</v>
      </c>
      <c r="Z84" s="91">
        <f>Z85</f>
        <v>0</v>
      </c>
      <c r="AA84" s="114">
        <f t="shared" si="12"/>
        <v>0</v>
      </c>
    </row>
    <row r="85" spans="1:27" ht="32.25" outlineLevel="4" thickBot="1">
      <c r="A85" s="68" t="s">
        <v>132</v>
      </c>
      <c r="B85" s="15">
        <v>951</v>
      </c>
      <c r="C85" s="9" t="s">
        <v>9</v>
      </c>
      <c r="D85" s="9" t="s">
        <v>245</v>
      </c>
      <c r="E85" s="9" t="s">
        <v>5</v>
      </c>
      <c r="F85" s="9"/>
      <c r="G85" s="91">
        <f>G86</f>
        <v>7625.22984</v>
      </c>
      <c r="H85" s="106">
        <f t="shared" si="10"/>
        <v>0</v>
      </c>
      <c r="I85" s="106">
        <f t="shared" si="10"/>
        <v>0</v>
      </c>
      <c r="J85" s="106">
        <f t="shared" si="10"/>
        <v>0</v>
      </c>
      <c r="K85" s="106">
        <f t="shared" si="10"/>
        <v>0</v>
      </c>
      <c r="L85" s="106">
        <f t="shared" si="10"/>
        <v>0</v>
      </c>
      <c r="M85" s="106">
        <f t="shared" si="10"/>
        <v>0</v>
      </c>
      <c r="N85" s="106">
        <f t="shared" si="10"/>
        <v>0</v>
      </c>
      <c r="O85" s="106">
        <f t="shared" si="10"/>
        <v>0</v>
      </c>
      <c r="P85" s="106">
        <f t="shared" si="10"/>
        <v>0</v>
      </c>
      <c r="Q85" s="106">
        <f t="shared" si="10"/>
        <v>0</v>
      </c>
      <c r="R85" s="106">
        <f t="shared" si="10"/>
        <v>0</v>
      </c>
      <c r="S85" s="106">
        <f t="shared" si="10"/>
        <v>0</v>
      </c>
      <c r="T85" s="106">
        <f t="shared" si="10"/>
        <v>0</v>
      </c>
      <c r="U85" s="106">
        <f t="shared" si="10"/>
        <v>0</v>
      </c>
      <c r="V85" s="106">
        <f t="shared" si="10"/>
        <v>0</v>
      </c>
      <c r="W85" s="106">
        <f t="shared" si="10"/>
        <v>0</v>
      </c>
      <c r="X85" s="147">
        <f t="shared" si="10"/>
        <v>0</v>
      </c>
      <c r="Y85" s="128">
        <f t="shared" si="11"/>
        <v>0</v>
      </c>
      <c r="Z85" s="91">
        <f>Z86</f>
        <v>0</v>
      </c>
      <c r="AA85" s="114">
        <f t="shared" si="12"/>
        <v>0</v>
      </c>
    </row>
    <row r="86" spans="1:27" ht="32.25" outlineLevel="5" thickBot="1">
      <c r="A86" s="53" t="s">
        <v>135</v>
      </c>
      <c r="B86" s="49">
        <v>951</v>
      </c>
      <c r="C86" s="50" t="s">
        <v>9</v>
      </c>
      <c r="D86" s="50" t="s">
        <v>431</v>
      </c>
      <c r="E86" s="50" t="s">
        <v>5</v>
      </c>
      <c r="F86" s="50"/>
      <c r="G86" s="93">
        <f>G87</f>
        <v>7625.22984</v>
      </c>
      <c r="H86" s="139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137"/>
      <c r="X86" s="140">
        <v>0</v>
      </c>
      <c r="Y86" s="128">
        <f t="shared" si="11"/>
        <v>0</v>
      </c>
      <c r="Z86" s="93">
        <f>Z87</f>
        <v>0</v>
      </c>
      <c r="AA86" s="114">
        <f t="shared" si="12"/>
        <v>0</v>
      </c>
    </row>
    <row r="87" spans="1:27" ht="15.75" customHeight="1" outlineLevel="3" thickBot="1">
      <c r="A87" s="99" t="s">
        <v>105</v>
      </c>
      <c r="B87" s="115">
        <v>951</v>
      </c>
      <c r="C87" s="100" t="s">
        <v>9</v>
      </c>
      <c r="D87" s="100" t="s">
        <v>431</v>
      </c>
      <c r="E87" s="100" t="s">
        <v>104</v>
      </c>
      <c r="F87" s="100"/>
      <c r="G87" s="101">
        <v>7625.22984</v>
      </c>
      <c r="H87" s="123" t="e">
        <f aca="true" t="shared" si="13" ref="H87:X87">H88+H96+H104+H107+H115+H139+H152+H167</f>
        <v>#REF!</v>
      </c>
      <c r="I87" s="123" t="e">
        <f t="shared" si="13"/>
        <v>#REF!</v>
      </c>
      <c r="J87" s="123" t="e">
        <f t="shared" si="13"/>
        <v>#REF!</v>
      </c>
      <c r="K87" s="123" t="e">
        <f t="shared" si="13"/>
        <v>#REF!</v>
      </c>
      <c r="L87" s="123" t="e">
        <f t="shared" si="13"/>
        <v>#REF!</v>
      </c>
      <c r="M87" s="123" t="e">
        <f t="shared" si="13"/>
        <v>#REF!</v>
      </c>
      <c r="N87" s="123" t="e">
        <f t="shared" si="13"/>
        <v>#REF!</v>
      </c>
      <c r="O87" s="123" t="e">
        <f t="shared" si="13"/>
        <v>#REF!</v>
      </c>
      <c r="P87" s="123" t="e">
        <f t="shared" si="13"/>
        <v>#REF!</v>
      </c>
      <c r="Q87" s="123" t="e">
        <f t="shared" si="13"/>
        <v>#REF!</v>
      </c>
      <c r="R87" s="123" t="e">
        <f t="shared" si="13"/>
        <v>#REF!</v>
      </c>
      <c r="S87" s="123" t="e">
        <f t="shared" si="13"/>
        <v>#REF!</v>
      </c>
      <c r="T87" s="123" t="e">
        <f t="shared" si="13"/>
        <v>#REF!</v>
      </c>
      <c r="U87" s="123" t="e">
        <f t="shared" si="13"/>
        <v>#REF!</v>
      </c>
      <c r="V87" s="123" t="e">
        <f t="shared" si="13"/>
        <v>#REF!</v>
      </c>
      <c r="W87" s="123" t="e">
        <f t="shared" si="13"/>
        <v>#REF!</v>
      </c>
      <c r="X87" s="123" t="e">
        <f t="shared" si="13"/>
        <v>#REF!</v>
      </c>
      <c r="Y87" s="148" t="e">
        <f t="shared" si="11"/>
        <v>#REF!</v>
      </c>
      <c r="Z87" s="101">
        <v>0</v>
      </c>
      <c r="AA87" s="114">
        <f t="shared" si="12"/>
        <v>0</v>
      </c>
    </row>
    <row r="88" spans="1:27" ht="16.5" outlineLevel="3" thickBot="1">
      <c r="A88" s="8" t="s">
        <v>29</v>
      </c>
      <c r="B88" s="15">
        <v>951</v>
      </c>
      <c r="C88" s="9" t="s">
        <v>67</v>
      </c>
      <c r="D88" s="9" t="s">
        <v>243</v>
      </c>
      <c r="E88" s="9" t="s">
        <v>5</v>
      </c>
      <c r="F88" s="9"/>
      <c r="G88" s="91">
        <f>G89+G151</f>
        <v>96309.56371000003</v>
      </c>
      <c r="H88" s="134" t="e">
        <f>H89+#REF!</f>
        <v>#REF!</v>
      </c>
      <c r="I88" s="134" t="e">
        <f>I89+#REF!</f>
        <v>#REF!</v>
      </c>
      <c r="J88" s="134" t="e">
        <f>J89+#REF!</f>
        <v>#REF!</v>
      </c>
      <c r="K88" s="134" t="e">
        <f>K89+#REF!</f>
        <v>#REF!</v>
      </c>
      <c r="L88" s="134" t="e">
        <f>L89+#REF!</f>
        <v>#REF!</v>
      </c>
      <c r="M88" s="134" t="e">
        <f>M89+#REF!</f>
        <v>#REF!</v>
      </c>
      <c r="N88" s="134" t="e">
        <f>N89+#REF!</f>
        <v>#REF!</v>
      </c>
      <c r="O88" s="134" t="e">
        <f>O89+#REF!</f>
        <v>#REF!</v>
      </c>
      <c r="P88" s="134" t="e">
        <f>P89+#REF!</f>
        <v>#REF!</v>
      </c>
      <c r="Q88" s="134" t="e">
        <f>Q89+#REF!</f>
        <v>#REF!</v>
      </c>
      <c r="R88" s="134" t="e">
        <f>R89+#REF!</f>
        <v>#REF!</v>
      </c>
      <c r="S88" s="134" t="e">
        <f>S89+#REF!</f>
        <v>#REF!</v>
      </c>
      <c r="T88" s="134" t="e">
        <f>T89+#REF!</f>
        <v>#REF!</v>
      </c>
      <c r="U88" s="134" t="e">
        <f>U89+#REF!</f>
        <v>#REF!</v>
      </c>
      <c r="V88" s="134" t="e">
        <f>V89+#REF!</f>
        <v>#REF!</v>
      </c>
      <c r="W88" s="134" t="e">
        <f>W89+#REF!</f>
        <v>#REF!</v>
      </c>
      <c r="X88" s="134" t="e">
        <f>X89+#REF!</f>
        <v>#REF!</v>
      </c>
      <c r="Y88" s="128" t="e">
        <f t="shared" si="11"/>
        <v>#REF!</v>
      </c>
      <c r="Z88" s="91">
        <f>Z89+Z151</f>
        <v>89542.39400000001</v>
      </c>
      <c r="AA88" s="114">
        <f t="shared" si="12"/>
        <v>92.97352261881613</v>
      </c>
    </row>
    <row r="89" spans="1:27" ht="32.25" outlineLevel="4" thickBot="1">
      <c r="A89" s="68" t="s">
        <v>131</v>
      </c>
      <c r="B89" s="15">
        <v>951</v>
      </c>
      <c r="C89" s="9" t="s">
        <v>67</v>
      </c>
      <c r="D89" s="9" t="s">
        <v>244</v>
      </c>
      <c r="E89" s="9" t="s">
        <v>5</v>
      </c>
      <c r="F89" s="9"/>
      <c r="G89" s="91">
        <f>G90</f>
        <v>71399.42861000003</v>
      </c>
      <c r="H89" s="106">
        <f aca="true" t="shared" si="14" ref="H89:X89">H90</f>
        <v>0</v>
      </c>
      <c r="I89" s="106">
        <f t="shared" si="14"/>
        <v>0</v>
      </c>
      <c r="J89" s="106">
        <f t="shared" si="14"/>
        <v>0</v>
      </c>
      <c r="K89" s="106">
        <f t="shared" si="14"/>
        <v>0</v>
      </c>
      <c r="L89" s="106">
        <f t="shared" si="14"/>
        <v>0</v>
      </c>
      <c r="M89" s="106">
        <f t="shared" si="14"/>
        <v>0</v>
      </c>
      <c r="N89" s="106">
        <f t="shared" si="14"/>
        <v>0</v>
      </c>
      <c r="O89" s="106">
        <f t="shared" si="14"/>
        <v>0</v>
      </c>
      <c r="P89" s="106">
        <f t="shared" si="14"/>
        <v>0</v>
      </c>
      <c r="Q89" s="106">
        <f t="shared" si="14"/>
        <v>0</v>
      </c>
      <c r="R89" s="106">
        <f t="shared" si="14"/>
        <v>0</v>
      </c>
      <c r="S89" s="106">
        <f t="shared" si="14"/>
        <v>0</v>
      </c>
      <c r="T89" s="106">
        <f t="shared" si="14"/>
        <v>0</v>
      </c>
      <c r="U89" s="106">
        <f t="shared" si="14"/>
        <v>0</v>
      </c>
      <c r="V89" s="106">
        <f t="shared" si="14"/>
        <v>0</v>
      </c>
      <c r="W89" s="106">
        <f t="shared" si="14"/>
        <v>0</v>
      </c>
      <c r="X89" s="147">
        <f t="shared" si="14"/>
        <v>950</v>
      </c>
      <c r="Y89" s="128">
        <f t="shared" si="11"/>
        <v>1.3305428607687</v>
      </c>
      <c r="Z89" s="91">
        <f>Z90</f>
        <v>68605.44900000001</v>
      </c>
      <c r="AA89" s="114">
        <f t="shared" si="12"/>
        <v>96.08683197555911</v>
      </c>
    </row>
    <row r="90" spans="1:27" ht="32.25" outlineLevel="5" thickBot="1">
      <c r="A90" s="68" t="s">
        <v>132</v>
      </c>
      <c r="B90" s="15">
        <v>951</v>
      </c>
      <c r="C90" s="9" t="s">
        <v>67</v>
      </c>
      <c r="D90" s="9" t="s">
        <v>245</v>
      </c>
      <c r="E90" s="9" t="s">
        <v>5</v>
      </c>
      <c r="F90" s="9"/>
      <c r="G90" s="91">
        <f>G91+G98+G111+G107+G125+G132+G139+G122+G145</f>
        <v>71399.42861000003</v>
      </c>
      <c r="H90" s="139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137"/>
      <c r="X90" s="140">
        <v>950</v>
      </c>
      <c r="Y90" s="128">
        <f t="shared" si="11"/>
        <v>1.3305428607687</v>
      </c>
      <c r="Z90" s="91">
        <f>Z91+Z98+Z111+Z107+Z125+Z132+Z139+Z122+Z145</f>
        <v>68605.44900000001</v>
      </c>
      <c r="AA90" s="114">
        <f t="shared" si="12"/>
        <v>96.08683197555911</v>
      </c>
    </row>
    <row r="91" spans="1:27" ht="18.75" customHeight="1" outlineLevel="5" thickBot="1">
      <c r="A91" s="53" t="s">
        <v>30</v>
      </c>
      <c r="B91" s="49">
        <v>951</v>
      </c>
      <c r="C91" s="50" t="s">
        <v>67</v>
      </c>
      <c r="D91" s="50" t="s">
        <v>252</v>
      </c>
      <c r="E91" s="50" t="s">
        <v>5</v>
      </c>
      <c r="F91" s="50"/>
      <c r="G91" s="93">
        <f>G92+G96</f>
        <v>2651.06</v>
      </c>
      <c r="H91" s="136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41"/>
      <c r="Y91" s="128"/>
      <c r="Z91" s="93">
        <f>Z92+Z96</f>
        <v>2120.42</v>
      </c>
      <c r="AA91" s="114">
        <f t="shared" si="12"/>
        <v>79.98385551439802</v>
      </c>
    </row>
    <row r="92" spans="1:27" ht="32.25" outlineLevel="5" thickBot="1">
      <c r="A92" s="5" t="s">
        <v>90</v>
      </c>
      <c r="B92" s="17">
        <v>951</v>
      </c>
      <c r="C92" s="6" t="s">
        <v>67</v>
      </c>
      <c r="D92" s="6" t="s">
        <v>252</v>
      </c>
      <c r="E92" s="6" t="s">
        <v>87</v>
      </c>
      <c r="F92" s="6"/>
      <c r="G92" s="96">
        <f>G93+G94+G95</f>
        <v>2029.33441</v>
      </c>
      <c r="H92" s="136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41"/>
      <c r="Y92" s="128"/>
      <c r="Z92" s="96">
        <f>Z93+Z94+Z95</f>
        <v>2028.723</v>
      </c>
      <c r="AA92" s="114">
        <f t="shared" si="12"/>
        <v>99.96987140231856</v>
      </c>
    </row>
    <row r="93" spans="1:29" ht="19.5" customHeight="1" outlineLevel="5" thickBot="1">
      <c r="A93" s="47" t="s">
        <v>240</v>
      </c>
      <c r="B93" s="51">
        <v>951</v>
      </c>
      <c r="C93" s="52" t="s">
        <v>67</v>
      </c>
      <c r="D93" s="52" t="s">
        <v>252</v>
      </c>
      <c r="E93" s="52" t="s">
        <v>88</v>
      </c>
      <c r="F93" s="52"/>
      <c r="G93" s="92">
        <v>1559.16728</v>
      </c>
      <c r="H93" s="136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41"/>
      <c r="Y93" s="128"/>
      <c r="Z93" s="92">
        <v>1559.167</v>
      </c>
      <c r="AA93" s="114">
        <f t="shared" si="12"/>
        <v>99.999982041696</v>
      </c>
      <c r="AC93" s="188"/>
    </row>
    <row r="94" spans="1:29" ht="30.75" customHeight="1" outlineLevel="5" thickBot="1">
      <c r="A94" s="47" t="s">
        <v>242</v>
      </c>
      <c r="B94" s="51">
        <v>951</v>
      </c>
      <c r="C94" s="52" t="s">
        <v>67</v>
      </c>
      <c r="D94" s="52" t="s">
        <v>252</v>
      </c>
      <c r="E94" s="52" t="s">
        <v>89</v>
      </c>
      <c r="F94" s="52"/>
      <c r="G94" s="92">
        <v>0</v>
      </c>
      <c r="H94" s="136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41"/>
      <c r="Y94" s="128"/>
      <c r="Z94" s="92">
        <v>0</v>
      </c>
      <c r="AA94" s="114">
        <v>0</v>
      </c>
      <c r="AC94" s="192"/>
    </row>
    <row r="95" spans="1:29" ht="48" outlineLevel="5" thickBot="1">
      <c r="A95" s="47" t="s">
        <v>235</v>
      </c>
      <c r="B95" s="51">
        <v>951</v>
      </c>
      <c r="C95" s="52" t="s">
        <v>67</v>
      </c>
      <c r="D95" s="52" t="s">
        <v>252</v>
      </c>
      <c r="E95" s="52" t="s">
        <v>236</v>
      </c>
      <c r="F95" s="52"/>
      <c r="G95" s="92">
        <v>470.16713</v>
      </c>
      <c r="H95" s="136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41"/>
      <c r="Y95" s="128"/>
      <c r="Z95" s="92">
        <v>469.556</v>
      </c>
      <c r="AA95" s="114">
        <f t="shared" si="12"/>
        <v>99.87001856127203</v>
      </c>
      <c r="AC95" s="188"/>
    </row>
    <row r="96" spans="1:27" ht="21.75" customHeight="1" outlineLevel="6" thickBot="1">
      <c r="A96" s="5" t="s">
        <v>96</v>
      </c>
      <c r="B96" s="17">
        <v>951</v>
      </c>
      <c r="C96" s="6" t="s">
        <v>67</v>
      </c>
      <c r="D96" s="6" t="s">
        <v>252</v>
      </c>
      <c r="E96" s="6" t="s">
        <v>91</v>
      </c>
      <c r="F96" s="6"/>
      <c r="G96" s="96">
        <f>G97</f>
        <v>621.72559</v>
      </c>
      <c r="H96" s="134">
        <f aca="true" t="shared" si="15" ref="H96:P96">H97</f>
        <v>0</v>
      </c>
      <c r="I96" s="134">
        <f t="shared" si="15"/>
        <v>0</v>
      </c>
      <c r="J96" s="134">
        <f t="shared" si="15"/>
        <v>0</v>
      </c>
      <c r="K96" s="134">
        <f t="shared" si="15"/>
        <v>0</v>
      </c>
      <c r="L96" s="134">
        <f t="shared" si="15"/>
        <v>0</v>
      </c>
      <c r="M96" s="134">
        <f t="shared" si="15"/>
        <v>0</v>
      </c>
      <c r="N96" s="134">
        <f t="shared" si="15"/>
        <v>0</v>
      </c>
      <c r="O96" s="134">
        <f t="shared" si="15"/>
        <v>0</v>
      </c>
      <c r="P96" s="134">
        <f t="shared" si="15"/>
        <v>0</v>
      </c>
      <c r="Q96" s="134">
        <f aca="true" t="shared" si="16" ref="Q96:W96">Q97</f>
        <v>0</v>
      </c>
      <c r="R96" s="134">
        <f t="shared" si="16"/>
        <v>0</v>
      </c>
      <c r="S96" s="134">
        <f t="shared" si="16"/>
        <v>0</v>
      </c>
      <c r="T96" s="134">
        <f t="shared" si="16"/>
        <v>0</v>
      </c>
      <c r="U96" s="134">
        <f t="shared" si="16"/>
        <v>0</v>
      </c>
      <c r="V96" s="134">
        <f t="shared" si="16"/>
        <v>0</v>
      </c>
      <c r="W96" s="134">
        <f t="shared" si="16"/>
        <v>0</v>
      </c>
      <c r="X96" s="145">
        <f>X97</f>
        <v>9539.0701</v>
      </c>
      <c r="Y96" s="128">
        <f>X96/G96*100</f>
        <v>1534.2894443189962</v>
      </c>
      <c r="Z96" s="96">
        <f>Z97</f>
        <v>91.697</v>
      </c>
      <c r="AA96" s="114">
        <f t="shared" si="12"/>
        <v>14.748789735355755</v>
      </c>
    </row>
    <row r="97" spans="1:29" ht="32.25" outlineLevel="4" thickBot="1">
      <c r="A97" s="47" t="s">
        <v>97</v>
      </c>
      <c r="B97" s="51">
        <v>951</v>
      </c>
      <c r="C97" s="52" t="s">
        <v>67</v>
      </c>
      <c r="D97" s="52" t="s">
        <v>252</v>
      </c>
      <c r="E97" s="52" t="s">
        <v>92</v>
      </c>
      <c r="F97" s="52"/>
      <c r="G97" s="92">
        <v>621.72559</v>
      </c>
      <c r="H97" s="106">
        <f aca="true" t="shared" si="17" ref="H97:X97">H98</f>
        <v>0</v>
      </c>
      <c r="I97" s="106">
        <f t="shared" si="17"/>
        <v>0</v>
      </c>
      <c r="J97" s="106">
        <f t="shared" si="17"/>
        <v>0</v>
      </c>
      <c r="K97" s="106">
        <f t="shared" si="17"/>
        <v>0</v>
      </c>
      <c r="L97" s="106">
        <f t="shared" si="17"/>
        <v>0</v>
      </c>
      <c r="M97" s="106">
        <f t="shared" si="17"/>
        <v>0</v>
      </c>
      <c r="N97" s="106">
        <f t="shared" si="17"/>
        <v>0</v>
      </c>
      <c r="O97" s="106">
        <f t="shared" si="17"/>
        <v>0</v>
      </c>
      <c r="P97" s="106">
        <f t="shared" si="17"/>
        <v>0</v>
      </c>
      <c r="Q97" s="106">
        <f t="shared" si="17"/>
        <v>0</v>
      </c>
      <c r="R97" s="106">
        <f t="shared" si="17"/>
        <v>0</v>
      </c>
      <c r="S97" s="106">
        <f t="shared" si="17"/>
        <v>0</v>
      </c>
      <c r="T97" s="106">
        <f t="shared" si="17"/>
        <v>0</v>
      </c>
      <c r="U97" s="106">
        <f t="shared" si="17"/>
        <v>0</v>
      </c>
      <c r="V97" s="106">
        <f t="shared" si="17"/>
        <v>0</v>
      </c>
      <c r="W97" s="106">
        <f t="shared" si="17"/>
        <v>0</v>
      </c>
      <c r="X97" s="106">
        <f t="shared" si="17"/>
        <v>9539.0701</v>
      </c>
      <c r="Y97" s="128">
        <f>X97/G97*100</f>
        <v>1534.2894443189962</v>
      </c>
      <c r="Z97" s="92">
        <v>91.697</v>
      </c>
      <c r="AA97" s="114">
        <f t="shared" si="12"/>
        <v>14.748789735355755</v>
      </c>
      <c r="AC97" s="188"/>
    </row>
    <row r="98" spans="1:27" ht="48" outlineLevel="5" thickBot="1">
      <c r="A98" s="69" t="s">
        <v>194</v>
      </c>
      <c r="B98" s="49">
        <v>951</v>
      </c>
      <c r="C98" s="50" t="s">
        <v>67</v>
      </c>
      <c r="D98" s="50" t="s">
        <v>247</v>
      </c>
      <c r="E98" s="50" t="s">
        <v>5</v>
      </c>
      <c r="F98" s="50"/>
      <c r="G98" s="93">
        <f>G99+G103+G105</f>
        <v>24296.09417</v>
      </c>
      <c r="H98" s="139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137"/>
      <c r="X98" s="140">
        <v>9539.0701</v>
      </c>
      <c r="Y98" s="128">
        <f>X98/G98*100</f>
        <v>39.26174319730175</v>
      </c>
      <c r="Z98" s="93">
        <f>Z99+Z103+Z105</f>
        <v>24060.494</v>
      </c>
      <c r="AA98" s="114">
        <f t="shared" si="12"/>
        <v>99.03029611117118</v>
      </c>
    </row>
    <row r="99" spans="1:27" ht="32.25" outlineLevel="5" thickBot="1">
      <c r="A99" s="5" t="s">
        <v>90</v>
      </c>
      <c r="B99" s="17">
        <v>951</v>
      </c>
      <c r="C99" s="6" t="s">
        <v>67</v>
      </c>
      <c r="D99" s="6" t="s">
        <v>247</v>
      </c>
      <c r="E99" s="6" t="s">
        <v>87</v>
      </c>
      <c r="F99" s="6"/>
      <c r="G99" s="96">
        <f>G100+G101+G102</f>
        <v>24142.41669</v>
      </c>
      <c r="H99" s="136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41"/>
      <c r="Y99" s="128"/>
      <c r="Z99" s="96">
        <f>Z100+Z101+Z102</f>
        <v>23906.817</v>
      </c>
      <c r="AA99" s="114">
        <f t="shared" si="12"/>
        <v>99.02412549238458</v>
      </c>
    </row>
    <row r="100" spans="1:29" ht="21.75" customHeight="1" outlineLevel="5" thickBot="1">
      <c r="A100" s="47" t="s">
        <v>240</v>
      </c>
      <c r="B100" s="51">
        <v>951</v>
      </c>
      <c r="C100" s="52" t="s">
        <v>67</v>
      </c>
      <c r="D100" s="52" t="s">
        <v>247</v>
      </c>
      <c r="E100" s="52" t="s">
        <v>88</v>
      </c>
      <c r="F100" s="52"/>
      <c r="G100" s="92">
        <v>18580.06669</v>
      </c>
      <c r="H100" s="136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41"/>
      <c r="Y100" s="128"/>
      <c r="Z100" s="92">
        <v>18443.274</v>
      </c>
      <c r="AA100" s="114">
        <f t="shared" si="12"/>
        <v>99.26376642085131</v>
      </c>
      <c r="AC100" s="188"/>
    </row>
    <row r="101" spans="1:29" ht="35.25" customHeight="1" outlineLevel="5" thickBot="1">
      <c r="A101" s="47" t="s">
        <v>242</v>
      </c>
      <c r="B101" s="51">
        <v>951</v>
      </c>
      <c r="C101" s="52" t="s">
        <v>67</v>
      </c>
      <c r="D101" s="52" t="s">
        <v>247</v>
      </c>
      <c r="E101" s="52" t="s">
        <v>89</v>
      </c>
      <c r="F101" s="52"/>
      <c r="G101" s="92">
        <v>2.35</v>
      </c>
      <c r="H101" s="136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41"/>
      <c r="Y101" s="128"/>
      <c r="Z101" s="92">
        <v>2.35</v>
      </c>
      <c r="AA101" s="114">
        <f t="shared" si="12"/>
        <v>100</v>
      </c>
      <c r="AC101" s="188"/>
    </row>
    <row r="102" spans="1:29" ht="48" outlineLevel="5" thickBot="1">
      <c r="A102" s="47" t="s">
        <v>235</v>
      </c>
      <c r="B102" s="51">
        <v>951</v>
      </c>
      <c r="C102" s="52" t="s">
        <v>67</v>
      </c>
      <c r="D102" s="52" t="s">
        <v>247</v>
      </c>
      <c r="E102" s="52" t="s">
        <v>236</v>
      </c>
      <c r="F102" s="52"/>
      <c r="G102" s="92">
        <v>5560</v>
      </c>
      <c r="H102" s="136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41"/>
      <c r="Y102" s="128"/>
      <c r="Z102" s="92">
        <v>5461.193</v>
      </c>
      <c r="AA102" s="114">
        <f t="shared" si="12"/>
        <v>98.22289568345323</v>
      </c>
      <c r="AC102" s="188"/>
    </row>
    <row r="103" spans="1:27" ht="16.5" customHeight="1" outlineLevel="5" thickBot="1">
      <c r="A103" s="5" t="s">
        <v>96</v>
      </c>
      <c r="B103" s="17">
        <v>951</v>
      </c>
      <c r="C103" s="6" t="s">
        <v>67</v>
      </c>
      <c r="D103" s="6" t="s">
        <v>247</v>
      </c>
      <c r="E103" s="6" t="s">
        <v>91</v>
      </c>
      <c r="F103" s="6"/>
      <c r="G103" s="96">
        <f>G104</f>
        <v>30.02906</v>
      </c>
      <c r="H103" s="136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41"/>
      <c r="Y103" s="128"/>
      <c r="Z103" s="96">
        <f>Z104</f>
        <v>30.029</v>
      </c>
      <c r="AA103" s="114">
        <f t="shared" si="12"/>
        <v>99.99980019354585</v>
      </c>
    </row>
    <row r="104" spans="1:29" ht="32.25" outlineLevel="6" thickBot="1">
      <c r="A104" s="47" t="s">
        <v>97</v>
      </c>
      <c r="B104" s="51">
        <v>951</v>
      </c>
      <c r="C104" s="52" t="s">
        <v>67</v>
      </c>
      <c r="D104" s="52" t="s">
        <v>247</v>
      </c>
      <c r="E104" s="52" t="s">
        <v>92</v>
      </c>
      <c r="F104" s="52"/>
      <c r="G104" s="92">
        <v>30.02906</v>
      </c>
      <c r="H104" s="134" t="e">
        <f>#REF!</f>
        <v>#REF!</v>
      </c>
      <c r="I104" s="134" t="e">
        <f>#REF!</f>
        <v>#REF!</v>
      </c>
      <c r="J104" s="134" t="e">
        <f>#REF!</f>
        <v>#REF!</v>
      </c>
      <c r="K104" s="134" t="e">
        <f>#REF!</f>
        <v>#REF!</v>
      </c>
      <c r="L104" s="134" t="e">
        <f>#REF!</f>
        <v>#REF!</v>
      </c>
      <c r="M104" s="134" t="e">
        <f>#REF!</f>
        <v>#REF!</v>
      </c>
      <c r="N104" s="134" t="e">
        <f>#REF!</f>
        <v>#REF!</v>
      </c>
      <c r="O104" s="134" t="e">
        <f>#REF!</f>
        <v>#REF!</v>
      </c>
      <c r="P104" s="134" t="e">
        <f>#REF!</f>
        <v>#REF!</v>
      </c>
      <c r="Q104" s="134" t="e">
        <f>#REF!</f>
        <v>#REF!</v>
      </c>
      <c r="R104" s="134" t="e">
        <f>#REF!</f>
        <v>#REF!</v>
      </c>
      <c r="S104" s="134" t="e">
        <f>#REF!</f>
        <v>#REF!</v>
      </c>
      <c r="T104" s="134" t="e">
        <f>#REF!</f>
        <v>#REF!</v>
      </c>
      <c r="U104" s="134" t="e">
        <f>#REF!</f>
        <v>#REF!</v>
      </c>
      <c r="V104" s="134" t="e">
        <f>#REF!</f>
        <v>#REF!</v>
      </c>
      <c r="W104" s="134" t="e">
        <f>#REF!</f>
        <v>#REF!</v>
      </c>
      <c r="X104" s="145" t="e">
        <f>#REF!</f>
        <v>#REF!</v>
      </c>
      <c r="Y104" s="128" t="e">
        <f>X104/G104*100</f>
        <v>#REF!</v>
      </c>
      <c r="Z104" s="92">
        <v>30.029</v>
      </c>
      <c r="AA104" s="114">
        <f t="shared" si="12"/>
        <v>99.99980019354585</v>
      </c>
      <c r="AC104" s="188"/>
    </row>
    <row r="105" spans="1:27" ht="32.25" outlineLevel="6" thickBot="1">
      <c r="A105" s="5" t="s">
        <v>102</v>
      </c>
      <c r="B105" s="17">
        <v>951</v>
      </c>
      <c r="C105" s="6" t="s">
        <v>67</v>
      </c>
      <c r="D105" s="6" t="s">
        <v>247</v>
      </c>
      <c r="E105" s="6" t="s">
        <v>101</v>
      </c>
      <c r="F105" s="6"/>
      <c r="G105" s="96">
        <f>G106</f>
        <v>123.64842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45"/>
      <c r="Y105" s="128"/>
      <c r="Z105" s="96">
        <f>Z106</f>
        <v>123.648</v>
      </c>
      <c r="AA105" s="114">
        <f t="shared" si="12"/>
        <v>99.99966032724073</v>
      </c>
    </row>
    <row r="106" spans="1:29" ht="32.25" outlineLevel="6" thickBot="1">
      <c r="A106" s="47" t="s">
        <v>427</v>
      </c>
      <c r="B106" s="51">
        <v>951</v>
      </c>
      <c r="C106" s="52" t="s">
        <v>67</v>
      </c>
      <c r="D106" s="52" t="s">
        <v>247</v>
      </c>
      <c r="E106" s="52" t="s">
        <v>426</v>
      </c>
      <c r="F106" s="52"/>
      <c r="G106" s="92">
        <v>123.64842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45"/>
      <c r="Y106" s="128"/>
      <c r="Z106" s="92">
        <v>123.648</v>
      </c>
      <c r="AA106" s="114">
        <f t="shared" si="12"/>
        <v>99.99966032724073</v>
      </c>
      <c r="AC106" s="188"/>
    </row>
    <row r="107" spans="1:27" ht="19.5" customHeight="1" outlineLevel="6" thickBot="1">
      <c r="A107" s="53" t="s">
        <v>136</v>
      </c>
      <c r="B107" s="49">
        <v>951</v>
      </c>
      <c r="C107" s="50" t="s">
        <v>67</v>
      </c>
      <c r="D107" s="50" t="s">
        <v>249</v>
      </c>
      <c r="E107" s="50" t="s">
        <v>5</v>
      </c>
      <c r="F107" s="50"/>
      <c r="G107" s="93">
        <f>G108+G109+G110</f>
        <v>268.60184</v>
      </c>
      <c r="H107" s="134" t="e">
        <f>#REF!+H108</f>
        <v>#REF!</v>
      </c>
      <c r="I107" s="134" t="e">
        <f>#REF!+I108</f>
        <v>#REF!</v>
      </c>
      <c r="J107" s="134" t="e">
        <f>#REF!+J108</f>
        <v>#REF!</v>
      </c>
      <c r="K107" s="134" t="e">
        <f>#REF!+K108</f>
        <v>#REF!</v>
      </c>
      <c r="L107" s="134" t="e">
        <f>#REF!+L108</f>
        <v>#REF!</v>
      </c>
      <c r="M107" s="134" t="e">
        <f>#REF!+M108</f>
        <v>#REF!</v>
      </c>
      <c r="N107" s="134" t="e">
        <f>#REF!+N108</f>
        <v>#REF!</v>
      </c>
      <c r="O107" s="134" t="e">
        <f>#REF!+O108</f>
        <v>#REF!</v>
      </c>
      <c r="P107" s="134" t="e">
        <f>#REF!+P108</f>
        <v>#REF!</v>
      </c>
      <c r="Q107" s="134" t="e">
        <f>#REF!+Q108</f>
        <v>#REF!</v>
      </c>
      <c r="R107" s="134" t="e">
        <f>#REF!+R108</f>
        <v>#REF!</v>
      </c>
      <c r="S107" s="134" t="e">
        <f>#REF!+S108</f>
        <v>#REF!</v>
      </c>
      <c r="T107" s="134" t="e">
        <f>#REF!+T108</f>
        <v>#REF!</v>
      </c>
      <c r="U107" s="134" t="e">
        <f>#REF!+U108</f>
        <v>#REF!</v>
      </c>
      <c r="V107" s="134" t="e">
        <f>#REF!+V108</f>
        <v>#REF!</v>
      </c>
      <c r="W107" s="134" t="e">
        <f>#REF!+W108</f>
        <v>#REF!</v>
      </c>
      <c r="X107" s="134" t="e">
        <f>#REF!+X108</f>
        <v>#REF!</v>
      </c>
      <c r="Y107" s="128" t="e">
        <f>X107/G107*100</f>
        <v>#REF!</v>
      </c>
      <c r="Z107" s="93">
        <f>Z108+Z109+Z110</f>
        <v>268.602</v>
      </c>
      <c r="AA107" s="114">
        <f t="shared" si="12"/>
        <v>100.000059567723</v>
      </c>
    </row>
    <row r="108" spans="1:29" ht="16.5" customHeight="1" outlineLevel="4" thickBot="1">
      <c r="A108" s="99" t="s">
        <v>106</v>
      </c>
      <c r="B108" s="115">
        <v>951</v>
      </c>
      <c r="C108" s="100" t="s">
        <v>67</v>
      </c>
      <c r="D108" s="100" t="s">
        <v>249</v>
      </c>
      <c r="E108" s="100" t="s">
        <v>210</v>
      </c>
      <c r="F108" s="100"/>
      <c r="G108" s="101">
        <v>268.60184</v>
      </c>
      <c r="H108" s="123">
        <f aca="true" t="shared" si="18" ref="H108:W108">H114</f>
        <v>0</v>
      </c>
      <c r="I108" s="123">
        <f t="shared" si="18"/>
        <v>0</v>
      </c>
      <c r="J108" s="123">
        <f t="shared" si="18"/>
        <v>0</v>
      </c>
      <c r="K108" s="123">
        <f t="shared" si="18"/>
        <v>0</v>
      </c>
      <c r="L108" s="123">
        <f t="shared" si="18"/>
        <v>0</v>
      </c>
      <c r="M108" s="123">
        <f t="shared" si="18"/>
        <v>0</v>
      </c>
      <c r="N108" s="123">
        <f t="shared" si="18"/>
        <v>0</v>
      </c>
      <c r="O108" s="123">
        <f t="shared" si="18"/>
        <v>0</v>
      </c>
      <c r="P108" s="123">
        <f t="shared" si="18"/>
        <v>0</v>
      </c>
      <c r="Q108" s="123">
        <f t="shared" si="18"/>
        <v>0</v>
      </c>
      <c r="R108" s="123">
        <f t="shared" si="18"/>
        <v>0</v>
      </c>
      <c r="S108" s="123">
        <f t="shared" si="18"/>
        <v>0</v>
      </c>
      <c r="T108" s="123">
        <f t="shared" si="18"/>
        <v>0</v>
      </c>
      <c r="U108" s="123">
        <f t="shared" si="18"/>
        <v>0</v>
      </c>
      <c r="V108" s="123">
        <f t="shared" si="18"/>
        <v>0</v>
      </c>
      <c r="W108" s="123">
        <f t="shared" si="18"/>
        <v>0</v>
      </c>
      <c r="X108" s="123">
        <f>X114</f>
        <v>1067.9833</v>
      </c>
      <c r="Y108" s="148">
        <f>X108/G108*100</f>
        <v>397.60833358401425</v>
      </c>
      <c r="Z108" s="101">
        <v>268.602</v>
      </c>
      <c r="AA108" s="114">
        <f t="shared" si="12"/>
        <v>100.000059567723</v>
      </c>
      <c r="AC108" s="188"/>
    </row>
    <row r="109" spans="1:27" ht="16.5" customHeight="1" outlineLevel="4" thickBot="1">
      <c r="A109" s="99" t="s">
        <v>100</v>
      </c>
      <c r="B109" s="115">
        <v>951</v>
      </c>
      <c r="C109" s="100" t="s">
        <v>67</v>
      </c>
      <c r="D109" s="100" t="s">
        <v>249</v>
      </c>
      <c r="E109" s="100" t="s">
        <v>95</v>
      </c>
      <c r="F109" s="100"/>
      <c r="G109" s="101">
        <v>0</v>
      </c>
      <c r="H109" s="149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49"/>
      <c r="Y109" s="148"/>
      <c r="Z109" s="101">
        <v>0</v>
      </c>
      <c r="AA109" s="114">
        <v>0</v>
      </c>
    </row>
    <row r="110" spans="1:27" ht="16.5" customHeight="1" outlineLevel="4" thickBot="1">
      <c r="A110" s="99" t="s">
        <v>310</v>
      </c>
      <c r="B110" s="115">
        <v>951</v>
      </c>
      <c r="C110" s="100" t="s">
        <v>67</v>
      </c>
      <c r="D110" s="100" t="s">
        <v>249</v>
      </c>
      <c r="E110" s="100" t="s">
        <v>311</v>
      </c>
      <c r="F110" s="100"/>
      <c r="G110" s="101">
        <v>0</v>
      </c>
      <c r="H110" s="149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49"/>
      <c r="Y110" s="148"/>
      <c r="Z110" s="101">
        <v>0</v>
      </c>
      <c r="AA110" s="114">
        <v>0</v>
      </c>
    </row>
    <row r="111" spans="1:27" ht="33.75" customHeight="1" outlineLevel="4" thickBot="1">
      <c r="A111" s="53" t="s">
        <v>137</v>
      </c>
      <c r="B111" s="49">
        <v>951</v>
      </c>
      <c r="C111" s="50" t="s">
        <v>67</v>
      </c>
      <c r="D111" s="50" t="s">
        <v>253</v>
      </c>
      <c r="E111" s="50" t="s">
        <v>5</v>
      </c>
      <c r="F111" s="50"/>
      <c r="G111" s="93">
        <f>G112+G116+G118</f>
        <v>40314.425970000004</v>
      </c>
      <c r="H111" s="136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6"/>
      <c r="Y111" s="128"/>
      <c r="Z111" s="93">
        <f>Z112+Z116+Z118</f>
        <v>38510.272</v>
      </c>
      <c r="AA111" s="114">
        <f t="shared" si="12"/>
        <v>95.52479310670932</v>
      </c>
    </row>
    <row r="112" spans="1:27" ht="15.75" customHeight="1" outlineLevel="4" thickBot="1">
      <c r="A112" s="5" t="s">
        <v>108</v>
      </c>
      <c r="B112" s="17">
        <v>951</v>
      </c>
      <c r="C112" s="6" t="s">
        <v>67</v>
      </c>
      <c r="D112" s="6" t="s">
        <v>253</v>
      </c>
      <c r="E112" s="6" t="s">
        <v>107</v>
      </c>
      <c r="F112" s="6"/>
      <c r="G112" s="96">
        <f>G113+G114+G115</f>
        <v>20114.43045</v>
      </c>
      <c r="H112" s="136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6"/>
      <c r="Y112" s="128"/>
      <c r="Z112" s="96">
        <f>Z113+Z114+Z115</f>
        <v>19963.974</v>
      </c>
      <c r="AA112" s="114">
        <f t="shared" si="12"/>
        <v>99.25199746334353</v>
      </c>
    </row>
    <row r="113" spans="1:29" ht="15.75" customHeight="1" outlineLevel="4" thickBot="1">
      <c r="A113" s="47" t="s">
        <v>239</v>
      </c>
      <c r="B113" s="51">
        <v>951</v>
      </c>
      <c r="C113" s="52" t="s">
        <v>67</v>
      </c>
      <c r="D113" s="52" t="s">
        <v>253</v>
      </c>
      <c r="E113" s="52" t="s">
        <v>109</v>
      </c>
      <c r="F113" s="52"/>
      <c r="G113" s="92">
        <v>15492.21979</v>
      </c>
      <c r="H113" s="136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6"/>
      <c r="Y113" s="128"/>
      <c r="Z113" s="92">
        <v>15376.228</v>
      </c>
      <c r="AA113" s="114">
        <f t="shared" si="12"/>
        <v>99.25129005673628</v>
      </c>
      <c r="AC113" s="188"/>
    </row>
    <row r="114" spans="1:29" ht="32.25" outlineLevel="5" thickBot="1">
      <c r="A114" s="47" t="s">
        <v>241</v>
      </c>
      <c r="B114" s="51">
        <v>951</v>
      </c>
      <c r="C114" s="52" t="s">
        <v>67</v>
      </c>
      <c r="D114" s="52" t="s">
        <v>253</v>
      </c>
      <c r="E114" s="52" t="s">
        <v>110</v>
      </c>
      <c r="F114" s="52"/>
      <c r="G114" s="92">
        <v>1.6</v>
      </c>
      <c r="H114" s="139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137"/>
      <c r="X114" s="140">
        <v>1067.9833</v>
      </c>
      <c r="Y114" s="128">
        <f>X114/G111*100</f>
        <v>2.649134334182856</v>
      </c>
      <c r="Z114" s="92">
        <v>1.6</v>
      </c>
      <c r="AA114" s="114">
        <f t="shared" si="12"/>
        <v>100</v>
      </c>
      <c r="AC114" s="188"/>
    </row>
    <row r="115" spans="1:29" ht="18.75" customHeight="1" outlineLevel="6" thickBot="1">
      <c r="A115" s="47" t="s">
        <v>237</v>
      </c>
      <c r="B115" s="51">
        <v>951</v>
      </c>
      <c r="C115" s="52" t="s">
        <v>67</v>
      </c>
      <c r="D115" s="52" t="s">
        <v>253</v>
      </c>
      <c r="E115" s="52" t="s">
        <v>238</v>
      </c>
      <c r="F115" s="52"/>
      <c r="G115" s="92">
        <v>4620.61066</v>
      </c>
      <c r="H115" s="134" t="e">
        <f aca="true" t="shared" si="19" ref="H115:W115">H116</f>
        <v>#REF!</v>
      </c>
      <c r="I115" s="134" t="e">
        <f t="shared" si="19"/>
        <v>#REF!</v>
      </c>
      <c r="J115" s="134" t="e">
        <f t="shared" si="19"/>
        <v>#REF!</v>
      </c>
      <c r="K115" s="134" t="e">
        <f t="shared" si="19"/>
        <v>#REF!</v>
      </c>
      <c r="L115" s="134" t="e">
        <f t="shared" si="19"/>
        <v>#REF!</v>
      </c>
      <c r="M115" s="134" t="e">
        <f t="shared" si="19"/>
        <v>#REF!</v>
      </c>
      <c r="N115" s="134" t="e">
        <f t="shared" si="19"/>
        <v>#REF!</v>
      </c>
      <c r="O115" s="134" t="e">
        <f t="shared" si="19"/>
        <v>#REF!</v>
      </c>
      <c r="P115" s="134" t="e">
        <f t="shared" si="19"/>
        <v>#REF!</v>
      </c>
      <c r="Q115" s="134" t="e">
        <f t="shared" si="19"/>
        <v>#REF!</v>
      </c>
      <c r="R115" s="134" t="e">
        <f t="shared" si="19"/>
        <v>#REF!</v>
      </c>
      <c r="S115" s="134" t="e">
        <f t="shared" si="19"/>
        <v>#REF!</v>
      </c>
      <c r="T115" s="134" t="e">
        <f t="shared" si="19"/>
        <v>#REF!</v>
      </c>
      <c r="U115" s="134" t="e">
        <f t="shared" si="19"/>
        <v>#REF!</v>
      </c>
      <c r="V115" s="134" t="e">
        <f t="shared" si="19"/>
        <v>#REF!</v>
      </c>
      <c r="W115" s="134" t="e">
        <f t="shared" si="19"/>
        <v>#REF!</v>
      </c>
      <c r="X115" s="145" t="e">
        <f>X116</f>
        <v>#REF!</v>
      </c>
      <c r="Y115" s="128" t="e">
        <f>X115/G112*100</f>
        <v>#REF!</v>
      </c>
      <c r="Z115" s="92">
        <v>4586.146</v>
      </c>
      <c r="AA115" s="114">
        <f t="shared" si="12"/>
        <v>99.25411027814232</v>
      </c>
      <c r="AC115" s="188"/>
    </row>
    <row r="116" spans="1:27" ht="18" customHeight="1" outlineLevel="6" thickBot="1">
      <c r="A116" s="5" t="s">
        <v>96</v>
      </c>
      <c r="B116" s="17">
        <v>951</v>
      </c>
      <c r="C116" s="6" t="s">
        <v>67</v>
      </c>
      <c r="D116" s="6" t="s">
        <v>253</v>
      </c>
      <c r="E116" s="6" t="s">
        <v>91</v>
      </c>
      <c r="F116" s="6"/>
      <c r="G116" s="96">
        <f>G117</f>
        <v>19925.19552</v>
      </c>
      <c r="H116" s="151" t="e">
        <f>#REF!</f>
        <v>#REF!</v>
      </c>
      <c r="I116" s="151" t="e">
        <f>#REF!</f>
        <v>#REF!</v>
      </c>
      <c r="J116" s="151" t="e">
        <f>#REF!</f>
        <v>#REF!</v>
      </c>
      <c r="K116" s="151" t="e">
        <f>#REF!</f>
        <v>#REF!</v>
      </c>
      <c r="L116" s="151" t="e">
        <f>#REF!</f>
        <v>#REF!</v>
      </c>
      <c r="M116" s="151" t="e">
        <f>#REF!</f>
        <v>#REF!</v>
      </c>
      <c r="N116" s="151" t="e">
        <f>#REF!</f>
        <v>#REF!</v>
      </c>
      <c r="O116" s="151" t="e">
        <f>#REF!</f>
        <v>#REF!</v>
      </c>
      <c r="P116" s="151" t="e">
        <f>#REF!</f>
        <v>#REF!</v>
      </c>
      <c r="Q116" s="151" t="e">
        <f>#REF!</f>
        <v>#REF!</v>
      </c>
      <c r="R116" s="151" t="e">
        <f>#REF!</f>
        <v>#REF!</v>
      </c>
      <c r="S116" s="151" t="e">
        <f>#REF!</f>
        <v>#REF!</v>
      </c>
      <c r="T116" s="151" t="e">
        <f>#REF!</f>
        <v>#REF!</v>
      </c>
      <c r="U116" s="151" t="e">
        <f>#REF!</f>
        <v>#REF!</v>
      </c>
      <c r="V116" s="151" t="e">
        <f>#REF!</f>
        <v>#REF!</v>
      </c>
      <c r="W116" s="151" t="e">
        <f>#REF!</f>
        <v>#REF!</v>
      </c>
      <c r="X116" s="151" t="e">
        <f>#REF!</f>
        <v>#REF!</v>
      </c>
      <c r="Y116" s="128" t="e">
        <f>X116/G113*100</f>
        <v>#REF!</v>
      </c>
      <c r="Z116" s="96">
        <f>Z117</f>
        <v>18283.795</v>
      </c>
      <c r="AA116" s="114">
        <f t="shared" si="12"/>
        <v>91.76218613085909</v>
      </c>
    </row>
    <row r="117" spans="1:29" ht="32.25" outlineLevel="6" thickBot="1">
      <c r="A117" s="47" t="s">
        <v>97</v>
      </c>
      <c r="B117" s="51">
        <v>951</v>
      </c>
      <c r="C117" s="52" t="s">
        <v>67</v>
      </c>
      <c r="D117" s="52" t="s">
        <v>253</v>
      </c>
      <c r="E117" s="52" t="s">
        <v>92</v>
      </c>
      <c r="F117" s="52"/>
      <c r="G117" s="92">
        <v>19925.19552</v>
      </c>
      <c r="H117" s="152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41"/>
      <c r="Y117" s="128"/>
      <c r="Z117" s="92">
        <v>18283.795</v>
      </c>
      <c r="AA117" s="114">
        <f t="shared" si="12"/>
        <v>91.76218613085909</v>
      </c>
      <c r="AC117" s="188"/>
    </row>
    <row r="118" spans="1:27" ht="16.5" outlineLevel="6" thickBot="1">
      <c r="A118" s="5" t="s">
        <v>98</v>
      </c>
      <c r="B118" s="17">
        <v>951</v>
      </c>
      <c r="C118" s="6" t="s">
        <v>67</v>
      </c>
      <c r="D118" s="6" t="s">
        <v>253</v>
      </c>
      <c r="E118" s="6" t="s">
        <v>93</v>
      </c>
      <c r="F118" s="6"/>
      <c r="G118" s="96">
        <f>G119+G120+G121</f>
        <v>274.8</v>
      </c>
      <c r="H118" s="152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41"/>
      <c r="Y118" s="128"/>
      <c r="Z118" s="96">
        <f>Z119+Z120+Z121</f>
        <v>262.503</v>
      </c>
      <c r="AA118" s="114">
        <f t="shared" si="12"/>
        <v>95.52510917030567</v>
      </c>
    </row>
    <row r="119" spans="1:29" ht="17.25" customHeight="1" outlineLevel="6" thickBot="1">
      <c r="A119" s="47" t="s">
        <v>99</v>
      </c>
      <c r="B119" s="51">
        <v>951</v>
      </c>
      <c r="C119" s="52" t="s">
        <v>67</v>
      </c>
      <c r="D119" s="52" t="s">
        <v>253</v>
      </c>
      <c r="E119" s="52" t="s">
        <v>94</v>
      </c>
      <c r="F119" s="52"/>
      <c r="G119" s="92">
        <v>252</v>
      </c>
      <c r="H119" s="152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41"/>
      <c r="Y119" s="128"/>
      <c r="Z119" s="92">
        <v>244.531</v>
      </c>
      <c r="AA119" s="114">
        <f t="shared" si="12"/>
        <v>97.03611111111111</v>
      </c>
      <c r="AC119" s="188"/>
    </row>
    <row r="120" spans="1:29" ht="16.5" outlineLevel="6" thickBot="1">
      <c r="A120" s="47" t="s">
        <v>100</v>
      </c>
      <c r="B120" s="51">
        <v>951</v>
      </c>
      <c r="C120" s="52" t="s">
        <v>67</v>
      </c>
      <c r="D120" s="52" t="s">
        <v>253</v>
      </c>
      <c r="E120" s="52" t="s">
        <v>95</v>
      </c>
      <c r="F120" s="52"/>
      <c r="G120" s="92">
        <v>12.8</v>
      </c>
      <c r="H120" s="152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41"/>
      <c r="Y120" s="128"/>
      <c r="Z120" s="92">
        <v>9.387</v>
      </c>
      <c r="AA120" s="114">
        <f t="shared" si="12"/>
        <v>73.3359375</v>
      </c>
      <c r="AC120" s="188"/>
    </row>
    <row r="121" spans="1:29" ht="16.5" outlineLevel="6" thickBot="1">
      <c r="A121" s="47" t="s">
        <v>310</v>
      </c>
      <c r="B121" s="51">
        <v>951</v>
      </c>
      <c r="C121" s="52" t="s">
        <v>67</v>
      </c>
      <c r="D121" s="52" t="s">
        <v>253</v>
      </c>
      <c r="E121" s="52" t="s">
        <v>95</v>
      </c>
      <c r="F121" s="52"/>
      <c r="G121" s="92">
        <v>10</v>
      </c>
      <c r="H121" s="152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41"/>
      <c r="Y121" s="128"/>
      <c r="Z121" s="92">
        <v>8.585</v>
      </c>
      <c r="AA121" s="114">
        <f t="shared" si="12"/>
        <v>85.85000000000001</v>
      </c>
      <c r="AC121" s="188"/>
    </row>
    <row r="122" spans="1:27" ht="32.25" outlineLevel="6" thickBot="1">
      <c r="A122" s="53" t="s">
        <v>154</v>
      </c>
      <c r="B122" s="49">
        <v>951</v>
      </c>
      <c r="C122" s="50" t="s">
        <v>67</v>
      </c>
      <c r="D122" s="50" t="s">
        <v>387</v>
      </c>
      <c r="E122" s="50" t="s">
        <v>5</v>
      </c>
      <c r="F122" s="50"/>
      <c r="G122" s="93">
        <f>G123</f>
        <v>800.73201</v>
      </c>
      <c r="H122" s="152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41"/>
      <c r="Y122" s="128"/>
      <c r="Z122" s="93">
        <f>Z123</f>
        <v>800.732</v>
      </c>
      <c r="AA122" s="114">
        <f t="shared" si="12"/>
        <v>99.99999875114273</v>
      </c>
    </row>
    <row r="123" spans="1:27" ht="16.5" outlineLevel="6" thickBot="1">
      <c r="A123" s="5" t="s">
        <v>116</v>
      </c>
      <c r="B123" s="17">
        <v>951</v>
      </c>
      <c r="C123" s="6" t="s">
        <v>67</v>
      </c>
      <c r="D123" s="6" t="s">
        <v>387</v>
      </c>
      <c r="E123" s="6" t="s">
        <v>115</v>
      </c>
      <c r="F123" s="6"/>
      <c r="G123" s="96">
        <f>G124</f>
        <v>800.73201</v>
      </c>
      <c r="H123" s="152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41"/>
      <c r="Y123" s="128"/>
      <c r="Z123" s="96">
        <f>Z124</f>
        <v>800.732</v>
      </c>
      <c r="AA123" s="114">
        <f t="shared" si="12"/>
        <v>99.99999875114273</v>
      </c>
    </row>
    <row r="124" spans="1:29" ht="48" outlineLevel="6" thickBot="1">
      <c r="A124" s="57" t="s">
        <v>196</v>
      </c>
      <c r="B124" s="51">
        <v>951</v>
      </c>
      <c r="C124" s="52" t="s">
        <v>67</v>
      </c>
      <c r="D124" s="52" t="s">
        <v>387</v>
      </c>
      <c r="E124" s="52" t="s">
        <v>85</v>
      </c>
      <c r="F124" s="52"/>
      <c r="G124" s="92">
        <v>800.73201</v>
      </c>
      <c r="H124" s="152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41"/>
      <c r="Y124" s="128"/>
      <c r="Z124" s="92">
        <v>800.732</v>
      </c>
      <c r="AA124" s="114">
        <f t="shared" si="12"/>
        <v>99.99999875114273</v>
      </c>
      <c r="AC124" s="188"/>
    </row>
    <row r="125" spans="1:27" ht="32.25" outlineLevel="6" thickBot="1">
      <c r="A125" s="70" t="s">
        <v>138</v>
      </c>
      <c r="B125" s="49">
        <v>951</v>
      </c>
      <c r="C125" s="50" t="s">
        <v>67</v>
      </c>
      <c r="D125" s="50" t="s">
        <v>254</v>
      </c>
      <c r="E125" s="50" t="s">
        <v>5</v>
      </c>
      <c r="F125" s="50"/>
      <c r="G125" s="93">
        <f>G126+G130</f>
        <v>1137.9060000000002</v>
      </c>
      <c r="H125" s="152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41"/>
      <c r="Y125" s="128"/>
      <c r="Z125" s="93">
        <f>Z126+Z130</f>
        <v>1131.445</v>
      </c>
      <c r="AA125" s="114">
        <f t="shared" si="12"/>
        <v>99.43220265997364</v>
      </c>
    </row>
    <row r="126" spans="1:27" ht="32.25" outlineLevel="6" thickBot="1">
      <c r="A126" s="5" t="s">
        <v>90</v>
      </c>
      <c r="B126" s="17">
        <v>951</v>
      </c>
      <c r="C126" s="6" t="s">
        <v>67</v>
      </c>
      <c r="D126" s="6" t="s">
        <v>254</v>
      </c>
      <c r="E126" s="6" t="s">
        <v>87</v>
      </c>
      <c r="F126" s="6"/>
      <c r="G126" s="96">
        <f>G127+G128+G129</f>
        <v>1091.8962000000001</v>
      </c>
      <c r="H126" s="152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41"/>
      <c r="Y126" s="128"/>
      <c r="Z126" s="96">
        <f>Z127+Z128+Z129</f>
        <v>1091.896</v>
      </c>
      <c r="AA126" s="114">
        <f t="shared" si="12"/>
        <v>99.99998168324056</v>
      </c>
    </row>
    <row r="127" spans="1:29" ht="19.5" customHeight="1" outlineLevel="6" thickBot="1">
      <c r="A127" s="47" t="s">
        <v>240</v>
      </c>
      <c r="B127" s="51">
        <v>951</v>
      </c>
      <c r="C127" s="52" t="s">
        <v>67</v>
      </c>
      <c r="D127" s="52" t="s">
        <v>254</v>
      </c>
      <c r="E127" s="52" t="s">
        <v>88</v>
      </c>
      <c r="F127" s="52"/>
      <c r="G127" s="92">
        <v>841.07581</v>
      </c>
      <c r="H127" s="152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41"/>
      <c r="Y127" s="128"/>
      <c r="Z127" s="92">
        <v>841.076</v>
      </c>
      <c r="AA127" s="114">
        <f t="shared" si="12"/>
        <v>100.00002259011586</v>
      </c>
      <c r="AC127" s="188"/>
    </row>
    <row r="128" spans="1:29" ht="31.5" customHeight="1" outlineLevel="6" thickBot="1">
      <c r="A128" s="47" t="s">
        <v>242</v>
      </c>
      <c r="B128" s="51">
        <v>951</v>
      </c>
      <c r="C128" s="52" t="s">
        <v>67</v>
      </c>
      <c r="D128" s="52" t="s">
        <v>254</v>
      </c>
      <c r="E128" s="52" t="s">
        <v>89</v>
      </c>
      <c r="F128" s="52"/>
      <c r="G128" s="92">
        <v>0</v>
      </c>
      <c r="H128" s="152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41"/>
      <c r="Y128" s="128"/>
      <c r="Z128" s="92">
        <v>0</v>
      </c>
      <c r="AA128" s="114">
        <v>0</v>
      </c>
      <c r="AC128" s="192"/>
    </row>
    <row r="129" spans="1:29" ht="48" outlineLevel="6" thickBot="1">
      <c r="A129" s="47" t="s">
        <v>235</v>
      </c>
      <c r="B129" s="51">
        <v>951</v>
      </c>
      <c r="C129" s="52" t="s">
        <v>67</v>
      </c>
      <c r="D129" s="52" t="s">
        <v>254</v>
      </c>
      <c r="E129" s="52" t="s">
        <v>236</v>
      </c>
      <c r="F129" s="52"/>
      <c r="G129" s="92">
        <v>250.82039</v>
      </c>
      <c r="H129" s="152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41"/>
      <c r="Y129" s="128"/>
      <c r="Z129" s="92">
        <v>250.82</v>
      </c>
      <c r="AA129" s="114">
        <f t="shared" si="12"/>
        <v>99.99984451024895</v>
      </c>
      <c r="AC129" s="188"/>
    </row>
    <row r="130" spans="1:27" ht="15" customHeight="1" outlineLevel="6" thickBot="1">
      <c r="A130" s="5" t="s">
        <v>96</v>
      </c>
      <c r="B130" s="17">
        <v>951</v>
      </c>
      <c r="C130" s="6" t="s">
        <v>67</v>
      </c>
      <c r="D130" s="6" t="s">
        <v>254</v>
      </c>
      <c r="E130" s="6" t="s">
        <v>91</v>
      </c>
      <c r="F130" s="6"/>
      <c r="G130" s="96">
        <f>G131</f>
        <v>46.0098</v>
      </c>
      <c r="H130" s="152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41"/>
      <c r="Y130" s="128"/>
      <c r="Z130" s="96">
        <f>Z131</f>
        <v>39.549</v>
      </c>
      <c r="AA130" s="114">
        <f t="shared" si="12"/>
        <v>85.95777421331977</v>
      </c>
    </row>
    <row r="131" spans="1:29" ht="32.25" outlineLevel="6" thickBot="1">
      <c r="A131" s="47" t="s">
        <v>97</v>
      </c>
      <c r="B131" s="51">
        <v>951</v>
      </c>
      <c r="C131" s="52" t="s">
        <v>67</v>
      </c>
      <c r="D131" s="52" t="s">
        <v>254</v>
      </c>
      <c r="E131" s="52" t="s">
        <v>92</v>
      </c>
      <c r="F131" s="52"/>
      <c r="G131" s="92">
        <v>46.0098</v>
      </c>
      <c r="H131" s="152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41"/>
      <c r="Y131" s="128"/>
      <c r="Z131" s="92">
        <v>39.549</v>
      </c>
      <c r="AA131" s="114">
        <f t="shared" si="12"/>
        <v>85.95777421331977</v>
      </c>
      <c r="AC131" s="188"/>
    </row>
    <row r="132" spans="1:27" ht="32.25" outlineLevel="6" thickBot="1">
      <c r="A132" s="70" t="s">
        <v>139</v>
      </c>
      <c r="B132" s="49">
        <v>951</v>
      </c>
      <c r="C132" s="50" t="s">
        <v>67</v>
      </c>
      <c r="D132" s="50" t="s">
        <v>255</v>
      </c>
      <c r="E132" s="50" t="s">
        <v>5</v>
      </c>
      <c r="F132" s="50"/>
      <c r="G132" s="93">
        <f>G133+G137</f>
        <v>747.1569999999999</v>
      </c>
      <c r="H132" s="152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41"/>
      <c r="Y132" s="128"/>
      <c r="Z132" s="93">
        <f>Z133+Z137</f>
        <v>747.1569999999999</v>
      </c>
      <c r="AA132" s="114">
        <f t="shared" si="12"/>
        <v>100</v>
      </c>
    </row>
    <row r="133" spans="1:27" ht="32.25" outlineLevel="6" thickBot="1">
      <c r="A133" s="5" t="s">
        <v>90</v>
      </c>
      <c r="B133" s="17">
        <v>951</v>
      </c>
      <c r="C133" s="6" t="s">
        <v>67</v>
      </c>
      <c r="D133" s="6" t="s">
        <v>255</v>
      </c>
      <c r="E133" s="6" t="s">
        <v>87</v>
      </c>
      <c r="F133" s="6"/>
      <c r="G133" s="96">
        <f>G134+G135+G136</f>
        <v>642.62762</v>
      </c>
      <c r="H133" s="152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41"/>
      <c r="Y133" s="128"/>
      <c r="Z133" s="96">
        <f>Z134+Z135+Z136</f>
        <v>642.6279999999999</v>
      </c>
      <c r="AA133" s="114">
        <f t="shared" si="12"/>
        <v>100.00005913222341</v>
      </c>
    </row>
    <row r="134" spans="1:29" ht="18.75" customHeight="1" outlineLevel="6" thickBot="1">
      <c r="A134" s="47" t="s">
        <v>240</v>
      </c>
      <c r="B134" s="51">
        <v>951</v>
      </c>
      <c r="C134" s="52" t="s">
        <v>67</v>
      </c>
      <c r="D134" s="52" t="s">
        <v>255</v>
      </c>
      <c r="E134" s="52" t="s">
        <v>88</v>
      </c>
      <c r="F134" s="52"/>
      <c r="G134" s="92">
        <v>494.71206</v>
      </c>
      <c r="H134" s="152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41"/>
      <c r="Y134" s="128"/>
      <c r="Z134" s="92">
        <v>494.712</v>
      </c>
      <c r="AA134" s="114">
        <f t="shared" si="12"/>
        <v>99.9999878717329</v>
      </c>
      <c r="AC134" s="188"/>
    </row>
    <row r="135" spans="1:29" ht="33" customHeight="1" outlineLevel="6" thickBot="1">
      <c r="A135" s="47" t="s">
        <v>242</v>
      </c>
      <c r="B135" s="51">
        <v>951</v>
      </c>
      <c r="C135" s="52" t="s">
        <v>67</v>
      </c>
      <c r="D135" s="52" t="s">
        <v>255</v>
      </c>
      <c r="E135" s="52" t="s">
        <v>89</v>
      </c>
      <c r="F135" s="52"/>
      <c r="G135" s="92">
        <v>0</v>
      </c>
      <c r="H135" s="152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41"/>
      <c r="Y135" s="128"/>
      <c r="Z135" s="92">
        <v>0</v>
      </c>
      <c r="AA135" s="114">
        <v>0</v>
      </c>
      <c r="AC135" s="192"/>
    </row>
    <row r="136" spans="1:29" ht="48" outlineLevel="6" thickBot="1">
      <c r="A136" s="47" t="s">
        <v>235</v>
      </c>
      <c r="B136" s="51">
        <v>951</v>
      </c>
      <c r="C136" s="52" t="s">
        <v>67</v>
      </c>
      <c r="D136" s="52" t="s">
        <v>255</v>
      </c>
      <c r="E136" s="52" t="s">
        <v>236</v>
      </c>
      <c r="F136" s="52"/>
      <c r="G136" s="92">
        <v>147.91556</v>
      </c>
      <c r="H136" s="152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41"/>
      <c r="Y136" s="128"/>
      <c r="Z136" s="92">
        <v>147.916</v>
      </c>
      <c r="AA136" s="114">
        <f t="shared" si="12"/>
        <v>100.00029746701429</v>
      </c>
      <c r="AC136" s="188"/>
    </row>
    <row r="137" spans="1:27" ht="18.75" customHeight="1" outlineLevel="6" thickBot="1">
      <c r="A137" s="5" t="s">
        <v>96</v>
      </c>
      <c r="B137" s="17">
        <v>951</v>
      </c>
      <c r="C137" s="6" t="s">
        <v>67</v>
      </c>
      <c r="D137" s="6" t="s">
        <v>255</v>
      </c>
      <c r="E137" s="6" t="s">
        <v>91</v>
      </c>
      <c r="F137" s="6"/>
      <c r="G137" s="96">
        <f>G138</f>
        <v>104.52938</v>
      </c>
      <c r="H137" s="152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41"/>
      <c r="Y137" s="128"/>
      <c r="Z137" s="96">
        <f>Z138</f>
        <v>104.529</v>
      </c>
      <c r="AA137" s="114">
        <f t="shared" si="12"/>
        <v>99.99963646584338</v>
      </c>
    </row>
    <row r="138" spans="1:29" ht="32.25" outlineLevel="6" thickBot="1">
      <c r="A138" s="47" t="s">
        <v>97</v>
      </c>
      <c r="B138" s="51">
        <v>951</v>
      </c>
      <c r="C138" s="52" t="s">
        <v>67</v>
      </c>
      <c r="D138" s="52" t="s">
        <v>255</v>
      </c>
      <c r="E138" s="52" t="s">
        <v>92</v>
      </c>
      <c r="F138" s="52"/>
      <c r="G138" s="92">
        <v>104.52938</v>
      </c>
      <c r="H138" s="152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41"/>
      <c r="Y138" s="128"/>
      <c r="Z138" s="92">
        <v>104.529</v>
      </c>
      <c r="AA138" s="114">
        <f t="shared" si="12"/>
        <v>99.99963646584338</v>
      </c>
      <c r="AC138" s="188"/>
    </row>
    <row r="139" spans="1:27" ht="32.25" outlineLevel="6" thickBot="1">
      <c r="A139" s="70" t="s">
        <v>140</v>
      </c>
      <c r="B139" s="49">
        <v>951</v>
      </c>
      <c r="C139" s="50" t="s">
        <v>67</v>
      </c>
      <c r="D139" s="50" t="s">
        <v>256</v>
      </c>
      <c r="E139" s="50" t="s">
        <v>5</v>
      </c>
      <c r="F139" s="50"/>
      <c r="G139" s="93">
        <f>G140+G143</f>
        <v>739.017</v>
      </c>
      <c r="H139" s="134">
        <f aca="true" t="shared" si="20" ref="H139:W139">H140</f>
        <v>0</v>
      </c>
      <c r="I139" s="134">
        <f t="shared" si="20"/>
        <v>0</v>
      </c>
      <c r="J139" s="134">
        <f t="shared" si="20"/>
        <v>0</v>
      </c>
      <c r="K139" s="134">
        <f t="shared" si="20"/>
        <v>0</v>
      </c>
      <c r="L139" s="134">
        <f t="shared" si="20"/>
        <v>0</v>
      </c>
      <c r="M139" s="134">
        <f t="shared" si="20"/>
        <v>0</v>
      </c>
      <c r="N139" s="134">
        <f t="shared" si="20"/>
        <v>0</v>
      </c>
      <c r="O139" s="134">
        <f t="shared" si="20"/>
        <v>0</v>
      </c>
      <c r="P139" s="134">
        <f t="shared" si="20"/>
        <v>0</v>
      </c>
      <c r="Q139" s="134">
        <f t="shared" si="20"/>
        <v>0</v>
      </c>
      <c r="R139" s="134">
        <f t="shared" si="20"/>
        <v>0</v>
      </c>
      <c r="S139" s="134">
        <f t="shared" si="20"/>
        <v>0</v>
      </c>
      <c r="T139" s="134">
        <f t="shared" si="20"/>
        <v>0</v>
      </c>
      <c r="U139" s="134">
        <f t="shared" si="20"/>
        <v>0</v>
      </c>
      <c r="V139" s="134">
        <f t="shared" si="20"/>
        <v>0</v>
      </c>
      <c r="W139" s="134">
        <f t="shared" si="20"/>
        <v>0</v>
      </c>
      <c r="X139" s="145">
        <f>X140</f>
        <v>332.248</v>
      </c>
      <c r="Y139" s="128">
        <f>X139/G134*100</f>
        <v>67.15987477645076</v>
      </c>
      <c r="Z139" s="93">
        <f>Z140+Z143</f>
        <v>592.8370000000001</v>
      </c>
      <c r="AA139" s="114">
        <f t="shared" si="12"/>
        <v>80.21967018350053</v>
      </c>
    </row>
    <row r="140" spans="1:27" ht="32.25" outlineLevel="6" thickBot="1">
      <c r="A140" s="5" t="s">
        <v>90</v>
      </c>
      <c r="B140" s="17">
        <v>951</v>
      </c>
      <c r="C140" s="6" t="s">
        <v>67</v>
      </c>
      <c r="D140" s="6" t="s">
        <v>256</v>
      </c>
      <c r="E140" s="6" t="s">
        <v>87</v>
      </c>
      <c r="F140" s="6"/>
      <c r="G140" s="96">
        <f>G141+G142</f>
        <v>651.6020000000001</v>
      </c>
      <c r="H140" s="154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153"/>
      <c r="X140" s="140">
        <v>332.248</v>
      </c>
      <c r="Y140" s="128" t="e">
        <f>X140/G135*100</f>
        <v>#DIV/0!</v>
      </c>
      <c r="Z140" s="96">
        <f>Z141+Z142</f>
        <v>509.16600000000005</v>
      </c>
      <c r="AA140" s="114">
        <f t="shared" si="12"/>
        <v>78.14064413553058</v>
      </c>
    </row>
    <row r="141" spans="1:29" ht="17.25" customHeight="1" outlineLevel="6" thickBot="1">
      <c r="A141" s="47" t="s">
        <v>240</v>
      </c>
      <c r="B141" s="51">
        <v>951</v>
      </c>
      <c r="C141" s="52" t="s">
        <v>67</v>
      </c>
      <c r="D141" s="52" t="s">
        <v>256</v>
      </c>
      <c r="E141" s="52" t="s">
        <v>88</v>
      </c>
      <c r="F141" s="71"/>
      <c r="G141" s="92">
        <v>502.6</v>
      </c>
      <c r="H141" s="152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41"/>
      <c r="Y141" s="128"/>
      <c r="Z141" s="92">
        <v>396.398</v>
      </c>
      <c r="AA141" s="114">
        <f t="shared" si="12"/>
        <v>78.86947871070434</v>
      </c>
      <c r="AC141" s="188"/>
    </row>
    <row r="142" spans="1:29" ht="48" outlineLevel="6" thickBot="1">
      <c r="A142" s="47" t="s">
        <v>235</v>
      </c>
      <c r="B142" s="51">
        <v>951</v>
      </c>
      <c r="C142" s="52" t="s">
        <v>67</v>
      </c>
      <c r="D142" s="52" t="s">
        <v>256</v>
      </c>
      <c r="E142" s="52" t="s">
        <v>236</v>
      </c>
      <c r="F142" s="71"/>
      <c r="G142" s="92">
        <v>149.002</v>
      </c>
      <c r="H142" s="152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41"/>
      <c r="Y142" s="128"/>
      <c r="Z142" s="92">
        <v>112.768</v>
      </c>
      <c r="AA142" s="114">
        <f aca="true" t="shared" si="21" ref="AA142:AA205">Z142/G142*100</f>
        <v>75.68220560797842</v>
      </c>
      <c r="AC142" s="188"/>
    </row>
    <row r="143" spans="1:27" ht="16.5" customHeight="1" outlineLevel="6" thickBot="1">
      <c r="A143" s="5" t="s">
        <v>96</v>
      </c>
      <c r="B143" s="17">
        <v>951</v>
      </c>
      <c r="C143" s="6" t="s">
        <v>67</v>
      </c>
      <c r="D143" s="6" t="s">
        <v>256</v>
      </c>
      <c r="E143" s="6" t="s">
        <v>91</v>
      </c>
      <c r="F143" s="72"/>
      <c r="G143" s="96">
        <f>G144</f>
        <v>87.415</v>
      </c>
      <c r="H143" s="152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41"/>
      <c r="Y143" s="128"/>
      <c r="Z143" s="96">
        <f>Z144</f>
        <v>83.671</v>
      </c>
      <c r="AA143" s="114">
        <f t="shared" si="21"/>
        <v>95.71698221129097</v>
      </c>
    </row>
    <row r="144" spans="1:29" ht="34.5" customHeight="1" outlineLevel="6" thickBot="1">
      <c r="A144" s="47" t="s">
        <v>97</v>
      </c>
      <c r="B144" s="51">
        <v>951</v>
      </c>
      <c r="C144" s="52" t="s">
        <v>67</v>
      </c>
      <c r="D144" s="52" t="s">
        <v>256</v>
      </c>
      <c r="E144" s="52" t="s">
        <v>92</v>
      </c>
      <c r="F144" s="71"/>
      <c r="G144" s="92">
        <v>87.415</v>
      </c>
      <c r="H144" s="152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41"/>
      <c r="Y144" s="128"/>
      <c r="Z144" s="92">
        <v>83.671</v>
      </c>
      <c r="AA144" s="114">
        <f t="shared" si="21"/>
        <v>95.71698221129097</v>
      </c>
      <c r="AC144" s="188"/>
    </row>
    <row r="145" spans="1:27" ht="87" customHeight="1" outlineLevel="6" thickBot="1">
      <c r="A145" s="70" t="s">
        <v>405</v>
      </c>
      <c r="B145" s="49">
        <v>951</v>
      </c>
      <c r="C145" s="50" t="s">
        <v>67</v>
      </c>
      <c r="D145" s="50" t="s">
        <v>394</v>
      </c>
      <c r="E145" s="50" t="s">
        <v>5</v>
      </c>
      <c r="F145" s="50"/>
      <c r="G145" s="93">
        <f>G146+G149</f>
        <v>444.43462</v>
      </c>
      <c r="H145" s="152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41"/>
      <c r="Y145" s="128"/>
      <c r="Z145" s="93">
        <f>Z146+Z149</f>
        <v>373.49</v>
      </c>
      <c r="AA145" s="114">
        <f t="shared" si="21"/>
        <v>84.03710764026438</v>
      </c>
    </row>
    <row r="146" spans="1:27" ht="34.5" customHeight="1" outlineLevel="6" thickBot="1">
      <c r="A146" s="5" t="s">
        <v>90</v>
      </c>
      <c r="B146" s="17">
        <v>951</v>
      </c>
      <c r="C146" s="6" t="s">
        <v>67</v>
      </c>
      <c r="D146" s="6" t="s">
        <v>394</v>
      </c>
      <c r="E146" s="6" t="s">
        <v>87</v>
      </c>
      <c r="F146" s="6"/>
      <c r="G146" s="96">
        <f>G147+G148</f>
        <v>394.28276</v>
      </c>
      <c r="H146" s="152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41"/>
      <c r="Y146" s="128"/>
      <c r="Z146" s="96">
        <f>Z147+Z148</f>
        <v>331.89</v>
      </c>
      <c r="AA146" s="114">
        <f t="shared" si="21"/>
        <v>84.17563070726196</v>
      </c>
    </row>
    <row r="147" spans="1:29" ht="34.5" customHeight="1" outlineLevel="6" thickBot="1">
      <c r="A147" s="47" t="s">
        <v>240</v>
      </c>
      <c r="B147" s="51">
        <v>951</v>
      </c>
      <c r="C147" s="52" t="s">
        <v>67</v>
      </c>
      <c r="D147" s="52" t="s">
        <v>394</v>
      </c>
      <c r="E147" s="52" t="s">
        <v>88</v>
      </c>
      <c r="F147" s="52"/>
      <c r="G147" s="92">
        <v>291.47976</v>
      </c>
      <c r="H147" s="152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41"/>
      <c r="Y147" s="128"/>
      <c r="Z147" s="92">
        <v>254.906</v>
      </c>
      <c r="AA147" s="114">
        <f t="shared" si="21"/>
        <v>87.4523843439421</v>
      </c>
      <c r="AC147" s="188"/>
    </row>
    <row r="148" spans="1:29" ht="34.5" customHeight="1" outlineLevel="6" thickBot="1">
      <c r="A148" s="47" t="s">
        <v>235</v>
      </c>
      <c r="B148" s="51">
        <v>951</v>
      </c>
      <c r="C148" s="52" t="s">
        <v>67</v>
      </c>
      <c r="D148" s="52" t="s">
        <v>394</v>
      </c>
      <c r="E148" s="52" t="s">
        <v>236</v>
      </c>
      <c r="F148" s="52"/>
      <c r="G148" s="92">
        <v>102.803</v>
      </c>
      <c r="H148" s="152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41"/>
      <c r="Y148" s="128"/>
      <c r="Z148" s="92">
        <v>76.984</v>
      </c>
      <c r="AA148" s="114">
        <f t="shared" si="21"/>
        <v>74.88497417390543</v>
      </c>
      <c r="AC148" s="188"/>
    </row>
    <row r="149" spans="1:27" ht="34.5" customHeight="1" outlineLevel="6" thickBot="1">
      <c r="A149" s="5" t="s">
        <v>96</v>
      </c>
      <c r="B149" s="17">
        <v>951</v>
      </c>
      <c r="C149" s="6" t="s">
        <v>67</v>
      </c>
      <c r="D149" s="6" t="s">
        <v>394</v>
      </c>
      <c r="E149" s="6" t="s">
        <v>91</v>
      </c>
      <c r="F149" s="6"/>
      <c r="G149" s="96">
        <f>G150</f>
        <v>50.15186</v>
      </c>
      <c r="H149" s="152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41"/>
      <c r="Y149" s="128"/>
      <c r="Z149" s="96">
        <f>Z150</f>
        <v>41.6</v>
      </c>
      <c r="AA149" s="114">
        <f t="shared" si="21"/>
        <v>82.94807012142721</v>
      </c>
    </row>
    <row r="150" spans="1:29" ht="34.5" customHeight="1" outlineLevel="6" thickBot="1">
      <c r="A150" s="47" t="s">
        <v>97</v>
      </c>
      <c r="B150" s="51">
        <v>951</v>
      </c>
      <c r="C150" s="52" t="s">
        <v>67</v>
      </c>
      <c r="D150" s="52" t="s">
        <v>394</v>
      </c>
      <c r="E150" s="52" t="s">
        <v>92</v>
      </c>
      <c r="F150" s="52"/>
      <c r="G150" s="92">
        <v>50.15186</v>
      </c>
      <c r="H150" s="152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41"/>
      <c r="Y150" s="128"/>
      <c r="Z150" s="92">
        <v>41.6</v>
      </c>
      <c r="AA150" s="114">
        <f t="shared" si="21"/>
        <v>82.94807012142721</v>
      </c>
      <c r="AC150" s="188"/>
    </row>
    <row r="151" spans="1:27" ht="16.5" outlineLevel="6" thickBot="1">
      <c r="A151" s="11" t="s">
        <v>141</v>
      </c>
      <c r="B151" s="15">
        <v>951</v>
      </c>
      <c r="C151" s="9" t="s">
        <v>67</v>
      </c>
      <c r="D151" s="9" t="s">
        <v>243</v>
      </c>
      <c r="E151" s="9" t="s">
        <v>5</v>
      </c>
      <c r="F151" s="9"/>
      <c r="G151" s="91">
        <f>G159+G166+G152+G173+G176+G179</f>
        <v>24910.1351</v>
      </c>
      <c r="H151" s="152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41"/>
      <c r="Y151" s="128"/>
      <c r="Z151" s="91">
        <f>Z159+Z166+Z152+Z173+Z176+Z179</f>
        <v>20936.945000000003</v>
      </c>
      <c r="AA151" s="114">
        <f t="shared" si="21"/>
        <v>84.04990545394514</v>
      </c>
    </row>
    <row r="152" spans="1:27" ht="37.5" customHeight="1" outlineLevel="6" thickBot="1">
      <c r="A152" s="70" t="s">
        <v>212</v>
      </c>
      <c r="B152" s="49">
        <v>951</v>
      </c>
      <c r="C152" s="50" t="s">
        <v>67</v>
      </c>
      <c r="D152" s="50" t="s">
        <v>257</v>
      </c>
      <c r="E152" s="50" t="s">
        <v>5</v>
      </c>
      <c r="F152" s="50"/>
      <c r="G152" s="93">
        <f>G153+G156</f>
        <v>13.165</v>
      </c>
      <c r="H152" s="132">
        <f aca="true" t="shared" si="22" ref="H152:W152">H154</f>
        <v>0</v>
      </c>
      <c r="I152" s="132">
        <f t="shared" si="22"/>
        <v>0</v>
      </c>
      <c r="J152" s="132">
        <f t="shared" si="22"/>
        <v>0</v>
      </c>
      <c r="K152" s="132">
        <f t="shared" si="22"/>
        <v>0</v>
      </c>
      <c r="L152" s="132">
        <f t="shared" si="22"/>
        <v>0</v>
      </c>
      <c r="M152" s="132">
        <f t="shared" si="22"/>
        <v>0</v>
      </c>
      <c r="N152" s="132">
        <f t="shared" si="22"/>
        <v>0</v>
      </c>
      <c r="O152" s="132">
        <f t="shared" si="22"/>
        <v>0</v>
      </c>
      <c r="P152" s="132">
        <f t="shared" si="22"/>
        <v>0</v>
      </c>
      <c r="Q152" s="132">
        <f t="shared" si="22"/>
        <v>0</v>
      </c>
      <c r="R152" s="132">
        <f t="shared" si="22"/>
        <v>0</v>
      </c>
      <c r="S152" s="132">
        <f t="shared" si="22"/>
        <v>0</v>
      </c>
      <c r="T152" s="132">
        <f t="shared" si="22"/>
        <v>0</v>
      </c>
      <c r="U152" s="132">
        <f t="shared" si="22"/>
        <v>0</v>
      </c>
      <c r="V152" s="132">
        <f t="shared" si="22"/>
        <v>0</v>
      </c>
      <c r="W152" s="132">
        <f t="shared" si="22"/>
        <v>0</v>
      </c>
      <c r="X152" s="143">
        <f>X154</f>
        <v>330.176</v>
      </c>
      <c r="Y152" s="128">
        <f>X152/G141*100</f>
        <v>65.69359331476322</v>
      </c>
      <c r="Z152" s="93">
        <f>Z153+Z156</f>
        <v>13.165</v>
      </c>
      <c r="AA152" s="114">
        <f t="shared" si="21"/>
        <v>100</v>
      </c>
    </row>
    <row r="153" spans="1:27" ht="32.25" outlineLevel="6" thickBot="1">
      <c r="A153" s="5" t="s">
        <v>189</v>
      </c>
      <c r="B153" s="17">
        <v>951</v>
      </c>
      <c r="C153" s="6" t="s">
        <v>67</v>
      </c>
      <c r="D153" s="6" t="s">
        <v>432</v>
      </c>
      <c r="E153" s="6" t="s">
        <v>5</v>
      </c>
      <c r="F153" s="10"/>
      <c r="G153" s="96">
        <f>G154</f>
        <v>13.165</v>
      </c>
      <c r="H153" s="15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56"/>
      <c r="Y153" s="128"/>
      <c r="Z153" s="96">
        <f>Z154</f>
        <v>13.165</v>
      </c>
      <c r="AA153" s="114">
        <f t="shared" si="21"/>
        <v>100</v>
      </c>
    </row>
    <row r="154" spans="1:27" ht="20.25" customHeight="1" outlineLevel="6" thickBot="1">
      <c r="A154" s="116" t="s">
        <v>96</v>
      </c>
      <c r="B154" s="117">
        <v>951</v>
      </c>
      <c r="C154" s="118" t="s">
        <v>67</v>
      </c>
      <c r="D154" s="118" t="s">
        <v>432</v>
      </c>
      <c r="E154" s="118" t="s">
        <v>91</v>
      </c>
      <c r="F154" s="119"/>
      <c r="G154" s="124">
        <f>G155</f>
        <v>13.165</v>
      </c>
      <c r="H154" s="157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58"/>
      <c r="X154" s="159">
        <v>330.176</v>
      </c>
      <c r="Y154" s="160">
        <f>X154/G143*100</f>
        <v>377.7109191786306</v>
      </c>
      <c r="Z154" s="124">
        <f>Z155</f>
        <v>13.165</v>
      </c>
      <c r="AA154" s="114">
        <f t="shared" si="21"/>
        <v>100</v>
      </c>
    </row>
    <row r="155" spans="1:29" ht="32.25" outlineLevel="6" thickBot="1">
      <c r="A155" s="47" t="s">
        <v>97</v>
      </c>
      <c r="B155" s="51">
        <v>951</v>
      </c>
      <c r="C155" s="52" t="s">
        <v>67</v>
      </c>
      <c r="D155" s="52" t="s">
        <v>432</v>
      </c>
      <c r="E155" s="52" t="s">
        <v>92</v>
      </c>
      <c r="F155" s="10"/>
      <c r="G155" s="92">
        <v>13.165</v>
      </c>
      <c r="H155" s="152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41"/>
      <c r="Y155" s="128"/>
      <c r="Z155" s="92">
        <v>13.165</v>
      </c>
      <c r="AA155" s="114">
        <f t="shared" si="21"/>
        <v>100</v>
      </c>
      <c r="AC155" s="188"/>
    </row>
    <row r="156" spans="1:27" ht="36" customHeight="1" outlineLevel="6" thickBot="1">
      <c r="A156" s="5" t="s">
        <v>188</v>
      </c>
      <c r="B156" s="17">
        <v>951</v>
      </c>
      <c r="C156" s="6" t="s">
        <v>67</v>
      </c>
      <c r="D156" s="6" t="s">
        <v>433</v>
      </c>
      <c r="E156" s="6" t="s">
        <v>5</v>
      </c>
      <c r="F156" s="10"/>
      <c r="G156" s="96">
        <f>G157</f>
        <v>0</v>
      </c>
      <c r="H156" s="152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41"/>
      <c r="Y156" s="128"/>
      <c r="Z156" s="96">
        <f>Z157</f>
        <v>0</v>
      </c>
      <c r="AA156" s="114">
        <v>0</v>
      </c>
    </row>
    <row r="157" spans="1:27" ht="18.75" customHeight="1" outlineLevel="6" thickBot="1">
      <c r="A157" s="116" t="s">
        <v>96</v>
      </c>
      <c r="B157" s="117">
        <v>951</v>
      </c>
      <c r="C157" s="118" t="s">
        <v>67</v>
      </c>
      <c r="D157" s="118" t="s">
        <v>433</v>
      </c>
      <c r="E157" s="118" t="s">
        <v>91</v>
      </c>
      <c r="F157" s="119"/>
      <c r="G157" s="124">
        <f>G158</f>
        <v>0</v>
      </c>
      <c r="H157" s="161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62"/>
      <c r="Y157" s="160"/>
      <c r="Z157" s="124">
        <f>Z158</f>
        <v>0</v>
      </c>
      <c r="AA157" s="114">
        <v>0</v>
      </c>
    </row>
    <row r="158" spans="1:27" ht="32.25" outlineLevel="6" thickBot="1">
      <c r="A158" s="47" t="s">
        <v>97</v>
      </c>
      <c r="B158" s="51">
        <v>951</v>
      </c>
      <c r="C158" s="52" t="s">
        <v>67</v>
      </c>
      <c r="D158" s="52" t="s">
        <v>433</v>
      </c>
      <c r="E158" s="52" t="s">
        <v>92</v>
      </c>
      <c r="F158" s="10"/>
      <c r="G158" s="92">
        <v>0</v>
      </c>
      <c r="H158" s="152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41"/>
      <c r="Y158" s="128"/>
      <c r="Z158" s="92">
        <v>0</v>
      </c>
      <c r="AA158" s="114">
        <v>0</v>
      </c>
    </row>
    <row r="159" spans="1:27" ht="24" customHeight="1" outlineLevel="6" thickBot="1">
      <c r="A159" s="53" t="s">
        <v>213</v>
      </c>
      <c r="B159" s="49">
        <v>951</v>
      </c>
      <c r="C159" s="50" t="s">
        <v>67</v>
      </c>
      <c r="D159" s="50" t="s">
        <v>258</v>
      </c>
      <c r="E159" s="50" t="s">
        <v>5</v>
      </c>
      <c r="F159" s="50"/>
      <c r="G159" s="93">
        <f>G160+G163</f>
        <v>49.9824</v>
      </c>
      <c r="H159" s="152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41"/>
      <c r="Y159" s="128"/>
      <c r="Z159" s="93">
        <f>Z160+Z163</f>
        <v>49.982</v>
      </c>
      <c r="AA159" s="114">
        <f t="shared" si="21"/>
        <v>99.99919971830084</v>
      </c>
    </row>
    <row r="160" spans="1:27" ht="32.25" outlineLevel="6" thickBot="1">
      <c r="A160" s="5" t="s">
        <v>142</v>
      </c>
      <c r="B160" s="17">
        <v>951</v>
      </c>
      <c r="C160" s="6" t="s">
        <v>67</v>
      </c>
      <c r="D160" s="6" t="s">
        <v>434</v>
      </c>
      <c r="E160" s="6" t="s">
        <v>5</v>
      </c>
      <c r="F160" s="6"/>
      <c r="G160" s="96">
        <f>G161</f>
        <v>0</v>
      </c>
      <c r="H160" s="152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41"/>
      <c r="Y160" s="128"/>
      <c r="Z160" s="96">
        <f>Z161</f>
        <v>0</v>
      </c>
      <c r="AA160" s="114">
        <v>0</v>
      </c>
    </row>
    <row r="161" spans="1:27" ht="19.5" customHeight="1" outlineLevel="6" thickBot="1">
      <c r="A161" s="47" t="s">
        <v>96</v>
      </c>
      <c r="B161" s="51">
        <v>951</v>
      </c>
      <c r="C161" s="52" t="s">
        <v>67</v>
      </c>
      <c r="D161" s="52" t="s">
        <v>434</v>
      </c>
      <c r="E161" s="52" t="s">
        <v>91</v>
      </c>
      <c r="F161" s="52"/>
      <c r="G161" s="92">
        <f>G162</f>
        <v>0</v>
      </c>
      <c r="H161" s="152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41"/>
      <c r="Y161" s="128"/>
      <c r="Z161" s="92">
        <f>Z162</f>
        <v>0</v>
      </c>
      <c r="AA161" s="114">
        <v>0</v>
      </c>
    </row>
    <row r="162" spans="1:27" ht="33" customHeight="1" outlineLevel="6" thickBot="1">
      <c r="A162" s="47" t="s">
        <v>97</v>
      </c>
      <c r="B162" s="51">
        <v>951</v>
      </c>
      <c r="C162" s="52" t="s">
        <v>67</v>
      </c>
      <c r="D162" s="52" t="s">
        <v>434</v>
      </c>
      <c r="E162" s="52" t="s">
        <v>92</v>
      </c>
      <c r="F162" s="52"/>
      <c r="G162" s="92">
        <v>0</v>
      </c>
      <c r="H162" s="152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41"/>
      <c r="Y162" s="128"/>
      <c r="Z162" s="92">
        <v>0</v>
      </c>
      <c r="AA162" s="114">
        <v>0</v>
      </c>
    </row>
    <row r="163" spans="1:27" ht="32.25" outlineLevel="6" thickBot="1">
      <c r="A163" s="5" t="s">
        <v>143</v>
      </c>
      <c r="B163" s="17">
        <v>951</v>
      </c>
      <c r="C163" s="6" t="s">
        <v>67</v>
      </c>
      <c r="D163" s="6" t="s">
        <v>435</v>
      </c>
      <c r="E163" s="6" t="s">
        <v>5</v>
      </c>
      <c r="F163" s="6"/>
      <c r="G163" s="96">
        <f>G164</f>
        <v>49.9824</v>
      </c>
      <c r="H163" s="152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41"/>
      <c r="Y163" s="128"/>
      <c r="Z163" s="96">
        <f>Z164</f>
        <v>49.982</v>
      </c>
      <c r="AA163" s="114">
        <f t="shared" si="21"/>
        <v>99.99919971830084</v>
      </c>
    </row>
    <row r="164" spans="1:27" ht="17.25" customHeight="1" outlineLevel="6" thickBot="1">
      <c r="A164" s="116" t="s">
        <v>96</v>
      </c>
      <c r="B164" s="117">
        <v>951</v>
      </c>
      <c r="C164" s="118" t="s">
        <v>67</v>
      </c>
      <c r="D164" s="118" t="s">
        <v>435</v>
      </c>
      <c r="E164" s="118" t="s">
        <v>91</v>
      </c>
      <c r="F164" s="118"/>
      <c r="G164" s="124">
        <f>G165</f>
        <v>49.9824</v>
      </c>
      <c r="H164" s="161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62"/>
      <c r="Y164" s="160"/>
      <c r="Z164" s="124">
        <f>Z165</f>
        <v>49.982</v>
      </c>
      <c r="AA164" s="114">
        <f t="shared" si="21"/>
        <v>99.99919971830084</v>
      </c>
    </row>
    <row r="165" spans="1:29" ht="32.25" outlineLevel="6" thickBot="1">
      <c r="A165" s="47" t="s">
        <v>97</v>
      </c>
      <c r="B165" s="51">
        <v>951</v>
      </c>
      <c r="C165" s="52" t="s">
        <v>67</v>
      </c>
      <c r="D165" s="52" t="s">
        <v>435</v>
      </c>
      <c r="E165" s="52" t="s">
        <v>92</v>
      </c>
      <c r="F165" s="52"/>
      <c r="G165" s="92">
        <v>49.9824</v>
      </c>
      <c r="H165" s="152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41"/>
      <c r="Y165" s="128"/>
      <c r="Z165" s="92">
        <v>49.982</v>
      </c>
      <c r="AA165" s="114">
        <f t="shared" si="21"/>
        <v>99.99919971830084</v>
      </c>
      <c r="AC165" s="188"/>
    </row>
    <row r="166" spans="1:27" ht="32.25" outlineLevel="6" thickBot="1">
      <c r="A166" s="53" t="s">
        <v>214</v>
      </c>
      <c r="B166" s="49">
        <v>951</v>
      </c>
      <c r="C166" s="50" t="s">
        <v>67</v>
      </c>
      <c r="D166" s="50" t="s">
        <v>259</v>
      </c>
      <c r="E166" s="50" t="s">
        <v>5</v>
      </c>
      <c r="F166" s="50"/>
      <c r="G166" s="93">
        <f>G167+G170</f>
        <v>0</v>
      </c>
      <c r="H166" s="152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41"/>
      <c r="Y166" s="128"/>
      <c r="Z166" s="93">
        <f>Z167+Z170</f>
        <v>0</v>
      </c>
      <c r="AA166" s="114">
        <v>0</v>
      </c>
    </row>
    <row r="167" spans="1:27" ht="48" outlineLevel="6" thickBot="1">
      <c r="A167" s="5" t="s">
        <v>144</v>
      </c>
      <c r="B167" s="17">
        <v>951</v>
      </c>
      <c r="C167" s="6" t="s">
        <v>67</v>
      </c>
      <c r="D167" s="6" t="s">
        <v>436</v>
      </c>
      <c r="E167" s="6" t="s">
        <v>5</v>
      </c>
      <c r="F167" s="6"/>
      <c r="G167" s="96">
        <f>G168</f>
        <v>0</v>
      </c>
      <c r="H167" s="134">
        <f aca="true" t="shared" si="23" ref="H167:W167">H168</f>
        <v>0</v>
      </c>
      <c r="I167" s="134">
        <f t="shared" si="23"/>
        <v>0</v>
      </c>
      <c r="J167" s="134">
        <f t="shared" si="23"/>
        <v>0</v>
      </c>
      <c r="K167" s="134">
        <f t="shared" si="23"/>
        <v>0</v>
      </c>
      <c r="L167" s="134">
        <f t="shared" si="23"/>
        <v>0</v>
      </c>
      <c r="M167" s="134">
        <f t="shared" si="23"/>
        <v>0</v>
      </c>
      <c r="N167" s="134">
        <f t="shared" si="23"/>
        <v>0</v>
      </c>
      <c r="O167" s="134">
        <f t="shared" si="23"/>
        <v>0</v>
      </c>
      <c r="P167" s="134">
        <f t="shared" si="23"/>
        <v>0</v>
      </c>
      <c r="Q167" s="134">
        <f t="shared" si="23"/>
        <v>0</v>
      </c>
      <c r="R167" s="134">
        <f t="shared" si="23"/>
        <v>0</v>
      </c>
      <c r="S167" s="134">
        <f t="shared" si="23"/>
        <v>0</v>
      </c>
      <c r="T167" s="134">
        <f t="shared" si="23"/>
        <v>0</v>
      </c>
      <c r="U167" s="134">
        <f t="shared" si="23"/>
        <v>0</v>
      </c>
      <c r="V167" s="134">
        <f t="shared" si="23"/>
        <v>0</v>
      </c>
      <c r="W167" s="134">
        <f t="shared" si="23"/>
        <v>0</v>
      </c>
      <c r="X167" s="145">
        <f>X168</f>
        <v>409.75398</v>
      </c>
      <c r="Y167" s="128" t="e">
        <f>X167/G161*100</f>
        <v>#DIV/0!</v>
      </c>
      <c r="Z167" s="96">
        <f>Z168</f>
        <v>0</v>
      </c>
      <c r="AA167" s="114">
        <v>0</v>
      </c>
    </row>
    <row r="168" spans="1:27" ht="19.5" customHeight="1" outlineLevel="6" thickBot="1">
      <c r="A168" s="116" t="s">
        <v>96</v>
      </c>
      <c r="B168" s="117">
        <v>951</v>
      </c>
      <c r="C168" s="118" t="s">
        <v>67</v>
      </c>
      <c r="D168" s="118" t="s">
        <v>436</v>
      </c>
      <c r="E168" s="118" t="s">
        <v>91</v>
      </c>
      <c r="F168" s="118"/>
      <c r="G168" s="124">
        <f>G169</f>
        <v>0</v>
      </c>
      <c r="H168" s="157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58"/>
      <c r="X168" s="159">
        <v>409.75398</v>
      </c>
      <c r="Y168" s="160" t="e">
        <f>X168/G162*100</f>
        <v>#DIV/0!</v>
      </c>
      <c r="Z168" s="124">
        <f>Z169</f>
        <v>0</v>
      </c>
      <c r="AA168" s="114">
        <v>0</v>
      </c>
    </row>
    <row r="169" spans="1:27" ht="32.25" outlineLevel="6" thickBot="1">
      <c r="A169" s="47" t="s">
        <v>97</v>
      </c>
      <c r="B169" s="51">
        <v>951</v>
      </c>
      <c r="C169" s="52" t="s">
        <v>67</v>
      </c>
      <c r="D169" s="52" t="s">
        <v>436</v>
      </c>
      <c r="E169" s="52" t="s">
        <v>92</v>
      </c>
      <c r="F169" s="52"/>
      <c r="G169" s="92">
        <v>0</v>
      </c>
      <c r="H169" s="152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41"/>
      <c r="Y169" s="128"/>
      <c r="Z169" s="92">
        <v>0</v>
      </c>
      <c r="AA169" s="114">
        <v>0</v>
      </c>
    </row>
    <row r="170" spans="1:27" ht="48" outlineLevel="6" thickBot="1">
      <c r="A170" s="5" t="s">
        <v>312</v>
      </c>
      <c r="B170" s="17">
        <v>951</v>
      </c>
      <c r="C170" s="6" t="s">
        <v>67</v>
      </c>
      <c r="D170" s="6" t="s">
        <v>437</v>
      </c>
      <c r="E170" s="6" t="s">
        <v>5</v>
      </c>
      <c r="F170" s="6"/>
      <c r="G170" s="96">
        <f>G171</f>
        <v>0</v>
      </c>
      <c r="H170" s="152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41"/>
      <c r="Y170" s="128"/>
      <c r="Z170" s="96">
        <f>Z171</f>
        <v>0</v>
      </c>
      <c r="AA170" s="114">
        <v>0</v>
      </c>
    </row>
    <row r="171" spans="1:27" ht="21" customHeight="1" outlineLevel="6" thickBot="1">
      <c r="A171" s="116" t="s">
        <v>96</v>
      </c>
      <c r="B171" s="117">
        <v>951</v>
      </c>
      <c r="C171" s="118" t="s">
        <v>67</v>
      </c>
      <c r="D171" s="118" t="s">
        <v>437</v>
      </c>
      <c r="E171" s="118" t="s">
        <v>91</v>
      </c>
      <c r="F171" s="118"/>
      <c r="G171" s="124">
        <f>G172</f>
        <v>0</v>
      </c>
      <c r="H171" s="161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62"/>
      <c r="Y171" s="160"/>
      <c r="Z171" s="124">
        <f>Z172</f>
        <v>0</v>
      </c>
      <c r="AA171" s="114">
        <v>0</v>
      </c>
    </row>
    <row r="172" spans="1:27" ht="32.25" outlineLevel="6" thickBot="1">
      <c r="A172" s="47" t="s">
        <v>97</v>
      </c>
      <c r="B172" s="51">
        <v>951</v>
      </c>
      <c r="C172" s="52" t="s">
        <v>67</v>
      </c>
      <c r="D172" s="52" t="s">
        <v>437</v>
      </c>
      <c r="E172" s="52" t="s">
        <v>92</v>
      </c>
      <c r="F172" s="52"/>
      <c r="G172" s="92">
        <v>0</v>
      </c>
      <c r="H172" s="152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41"/>
      <c r="Y172" s="128"/>
      <c r="Z172" s="92">
        <v>0</v>
      </c>
      <c r="AA172" s="114">
        <v>0</v>
      </c>
    </row>
    <row r="173" spans="1:27" ht="32.25" outlineLevel="6" thickBot="1">
      <c r="A173" s="53" t="s">
        <v>356</v>
      </c>
      <c r="B173" s="49">
        <v>951</v>
      </c>
      <c r="C173" s="50" t="s">
        <v>67</v>
      </c>
      <c r="D173" s="50" t="s">
        <v>315</v>
      </c>
      <c r="E173" s="50" t="s">
        <v>5</v>
      </c>
      <c r="F173" s="50"/>
      <c r="G173" s="93">
        <f>G174</f>
        <v>0</v>
      </c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45"/>
      <c r="Y173" s="128"/>
      <c r="Z173" s="93">
        <f>Z174</f>
        <v>0</v>
      </c>
      <c r="AA173" s="114">
        <v>0</v>
      </c>
    </row>
    <row r="174" spans="1:27" ht="21" customHeight="1" outlineLevel="6" thickBot="1">
      <c r="A174" s="5" t="s">
        <v>96</v>
      </c>
      <c r="B174" s="17">
        <v>951</v>
      </c>
      <c r="C174" s="6" t="s">
        <v>67</v>
      </c>
      <c r="D174" s="6" t="s">
        <v>438</v>
      </c>
      <c r="E174" s="6" t="s">
        <v>91</v>
      </c>
      <c r="F174" s="6"/>
      <c r="G174" s="96">
        <f>G175</f>
        <v>0</v>
      </c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45"/>
      <c r="Y174" s="128"/>
      <c r="Z174" s="96">
        <f>Z175</f>
        <v>0</v>
      </c>
      <c r="AA174" s="114">
        <v>0</v>
      </c>
    </row>
    <row r="175" spans="1:27" ht="32.25" outlineLevel="6" thickBot="1">
      <c r="A175" s="57" t="s">
        <v>97</v>
      </c>
      <c r="B175" s="51">
        <v>951</v>
      </c>
      <c r="C175" s="52" t="s">
        <v>67</v>
      </c>
      <c r="D175" s="52" t="s">
        <v>438</v>
      </c>
      <c r="E175" s="52" t="s">
        <v>92</v>
      </c>
      <c r="F175" s="52"/>
      <c r="G175" s="92">
        <v>0</v>
      </c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45"/>
      <c r="Y175" s="128"/>
      <c r="Z175" s="92">
        <v>0</v>
      </c>
      <c r="AA175" s="114">
        <v>0</v>
      </c>
    </row>
    <row r="176" spans="1:27" ht="32.25" outlineLevel="6" thickBot="1">
      <c r="A176" s="53" t="s">
        <v>357</v>
      </c>
      <c r="B176" s="49">
        <v>951</v>
      </c>
      <c r="C176" s="50" t="s">
        <v>67</v>
      </c>
      <c r="D176" s="50" t="s">
        <v>335</v>
      </c>
      <c r="E176" s="50" t="s">
        <v>5</v>
      </c>
      <c r="F176" s="50"/>
      <c r="G176" s="93">
        <f>G177</f>
        <v>10</v>
      </c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45"/>
      <c r="Y176" s="128"/>
      <c r="Z176" s="93">
        <f>Z177</f>
        <v>10</v>
      </c>
      <c r="AA176" s="114">
        <f t="shared" si="21"/>
        <v>100</v>
      </c>
    </row>
    <row r="177" spans="1:27" ht="32.25" outlineLevel="6" thickBot="1">
      <c r="A177" s="5" t="s">
        <v>96</v>
      </c>
      <c r="B177" s="17">
        <v>951</v>
      </c>
      <c r="C177" s="6" t="s">
        <v>67</v>
      </c>
      <c r="D177" s="6" t="s">
        <v>439</v>
      </c>
      <c r="E177" s="6" t="s">
        <v>91</v>
      </c>
      <c r="F177" s="6"/>
      <c r="G177" s="96">
        <f>G178</f>
        <v>10</v>
      </c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45"/>
      <c r="Y177" s="128"/>
      <c r="Z177" s="96">
        <f>Z178</f>
        <v>10</v>
      </c>
      <c r="AA177" s="114">
        <f t="shared" si="21"/>
        <v>100</v>
      </c>
    </row>
    <row r="178" spans="1:29" ht="32.25" outlineLevel="6" thickBot="1">
      <c r="A178" s="57" t="s">
        <v>97</v>
      </c>
      <c r="B178" s="51">
        <v>951</v>
      </c>
      <c r="C178" s="52" t="s">
        <v>67</v>
      </c>
      <c r="D178" s="52" t="s">
        <v>439</v>
      </c>
      <c r="E178" s="52" t="s">
        <v>92</v>
      </c>
      <c r="F178" s="52"/>
      <c r="G178" s="92">
        <v>10</v>
      </c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45"/>
      <c r="Y178" s="128"/>
      <c r="Z178" s="92">
        <v>10</v>
      </c>
      <c r="AA178" s="114">
        <f t="shared" si="21"/>
        <v>100</v>
      </c>
      <c r="AC178" s="188"/>
    </row>
    <row r="179" spans="1:27" ht="48" outlineLevel="6" thickBot="1">
      <c r="A179" s="53" t="s">
        <v>358</v>
      </c>
      <c r="B179" s="49">
        <v>951</v>
      </c>
      <c r="C179" s="50" t="s">
        <v>67</v>
      </c>
      <c r="D179" s="50" t="s">
        <v>336</v>
      </c>
      <c r="E179" s="50" t="s">
        <v>5</v>
      </c>
      <c r="F179" s="50"/>
      <c r="G179" s="93">
        <f>G180+G185+G182</f>
        <v>24836.987699999998</v>
      </c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45"/>
      <c r="Y179" s="128"/>
      <c r="Z179" s="93">
        <f>Z180+Z185+Z182</f>
        <v>20863.798000000003</v>
      </c>
      <c r="AA179" s="114">
        <f t="shared" si="21"/>
        <v>84.00293244901033</v>
      </c>
    </row>
    <row r="180" spans="1:27" ht="15" customHeight="1" outlineLevel="6" thickBot="1">
      <c r="A180" s="5" t="s">
        <v>96</v>
      </c>
      <c r="B180" s="17">
        <v>951</v>
      </c>
      <c r="C180" s="6" t="s">
        <v>67</v>
      </c>
      <c r="D180" s="6" t="s">
        <v>440</v>
      </c>
      <c r="E180" s="6" t="s">
        <v>91</v>
      </c>
      <c r="F180" s="6"/>
      <c r="G180" s="96">
        <f>G181</f>
        <v>13803.5877</v>
      </c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45"/>
      <c r="Y180" s="128"/>
      <c r="Z180" s="96">
        <f>Z181</f>
        <v>9831.248</v>
      </c>
      <c r="AA180" s="114">
        <f t="shared" si="21"/>
        <v>71.22241125761819</v>
      </c>
    </row>
    <row r="181" spans="1:29" ht="32.25" outlineLevel="6" thickBot="1">
      <c r="A181" s="57" t="s">
        <v>97</v>
      </c>
      <c r="B181" s="51">
        <v>951</v>
      </c>
      <c r="C181" s="52" t="s">
        <v>67</v>
      </c>
      <c r="D181" s="52" t="s">
        <v>440</v>
      </c>
      <c r="E181" s="52" t="s">
        <v>92</v>
      </c>
      <c r="F181" s="52"/>
      <c r="G181" s="92">
        <f>13830.90251-27.31481</f>
        <v>13803.5877</v>
      </c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45"/>
      <c r="Y181" s="128"/>
      <c r="Z181" s="92">
        <v>9831.248</v>
      </c>
      <c r="AA181" s="114">
        <f t="shared" si="21"/>
        <v>71.22241125761819</v>
      </c>
      <c r="AC181" s="188"/>
    </row>
    <row r="182" spans="1:29" ht="31.5" customHeight="1" outlineLevel="6" thickBot="1">
      <c r="A182" s="5" t="s">
        <v>326</v>
      </c>
      <c r="B182" s="17">
        <v>951</v>
      </c>
      <c r="C182" s="6" t="s">
        <v>67</v>
      </c>
      <c r="D182" s="6" t="s">
        <v>440</v>
      </c>
      <c r="E182" s="6" t="s">
        <v>341</v>
      </c>
      <c r="F182" s="6"/>
      <c r="G182" s="96">
        <f>G183+G184</f>
        <v>11020.6</v>
      </c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45"/>
      <c r="Y182" s="128"/>
      <c r="Z182" s="96">
        <f>Z183+Z184</f>
        <v>11020.6</v>
      </c>
      <c r="AA182" s="114">
        <f t="shared" si="21"/>
        <v>100</v>
      </c>
      <c r="AC182" s="192"/>
    </row>
    <row r="183" spans="1:29" ht="31.5" customHeight="1" outlineLevel="6" thickBot="1">
      <c r="A183" s="102" t="s">
        <v>424</v>
      </c>
      <c r="B183" s="51">
        <v>951</v>
      </c>
      <c r="C183" s="52" t="s">
        <v>67</v>
      </c>
      <c r="D183" s="52" t="s">
        <v>440</v>
      </c>
      <c r="E183" s="52" t="s">
        <v>425</v>
      </c>
      <c r="F183" s="104"/>
      <c r="G183" s="105">
        <v>11020.6</v>
      </c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45"/>
      <c r="Y183" s="128"/>
      <c r="Z183" s="105">
        <v>11020.6</v>
      </c>
      <c r="AA183" s="114">
        <f t="shared" si="21"/>
        <v>100</v>
      </c>
      <c r="AC183" s="188"/>
    </row>
    <row r="184" spans="1:27" ht="34.5" customHeight="1" outlineLevel="6" thickBot="1">
      <c r="A184" s="57" t="s">
        <v>326</v>
      </c>
      <c r="B184" s="51">
        <v>951</v>
      </c>
      <c r="C184" s="52" t="s">
        <v>67</v>
      </c>
      <c r="D184" s="52" t="s">
        <v>440</v>
      </c>
      <c r="E184" s="52" t="s">
        <v>328</v>
      </c>
      <c r="F184" s="52"/>
      <c r="G184" s="92">
        <v>0</v>
      </c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45"/>
      <c r="Y184" s="128"/>
      <c r="Z184" s="92">
        <v>0</v>
      </c>
      <c r="AA184" s="114">
        <v>0</v>
      </c>
    </row>
    <row r="185" spans="1:27" ht="16.5" outlineLevel="6" thickBot="1">
      <c r="A185" s="5" t="s">
        <v>98</v>
      </c>
      <c r="B185" s="17">
        <v>951</v>
      </c>
      <c r="C185" s="6" t="s">
        <v>67</v>
      </c>
      <c r="D185" s="6" t="s">
        <v>440</v>
      </c>
      <c r="E185" s="6" t="s">
        <v>93</v>
      </c>
      <c r="F185" s="6"/>
      <c r="G185" s="96">
        <f>G186</f>
        <v>12.8</v>
      </c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45"/>
      <c r="Y185" s="128"/>
      <c r="Z185" s="96">
        <f>Z186</f>
        <v>11.95</v>
      </c>
      <c r="AA185" s="114">
        <f t="shared" si="21"/>
        <v>93.35937499999999</v>
      </c>
    </row>
    <row r="186" spans="1:29" ht="16.5" outlineLevel="6" thickBot="1">
      <c r="A186" s="47" t="s">
        <v>100</v>
      </c>
      <c r="B186" s="51">
        <v>951</v>
      </c>
      <c r="C186" s="52" t="s">
        <v>67</v>
      </c>
      <c r="D186" s="52" t="s">
        <v>440</v>
      </c>
      <c r="E186" s="52" t="s">
        <v>95</v>
      </c>
      <c r="F186" s="71"/>
      <c r="G186" s="92">
        <v>12.8</v>
      </c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45"/>
      <c r="Y186" s="128"/>
      <c r="Z186" s="92">
        <v>11.95</v>
      </c>
      <c r="AA186" s="114">
        <f t="shared" si="21"/>
        <v>93.35937499999999</v>
      </c>
      <c r="AC186" s="188"/>
    </row>
    <row r="187" spans="1:27" ht="16.5" outlineLevel="6" thickBot="1">
      <c r="A187" s="73" t="s">
        <v>145</v>
      </c>
      <c r="B187" s="82">
        <v>951</v>
      </c>
      <c r="C187" s="26" t="s">
        <v>146</v>
      </c>
      <c r="D187" s="26" t="s">
        <v>243</v>
      </c>
      <c r="E187" s="26" t="s">
        <v>5</v>
      </c>
      <c r="F187" s="74"/>
      <c r="G187" s="98">
        <f>G188</f>
        <v>1943.634</v>
      </c>
      <c r="H187" s="106">
        <f aca="true" t="shared" si="24" ref="H187:X187">H193</f>
        <v>0</v>
      </c>
      <c r="I187" s="106">
        <f t="shared" si="24"/>
        <v>0</v>
      </c>
      <c r="J187" s="106">
        <f t="shared" si="24"/>
        <v>0</v>
      </c>
      <c r="K187" s="106">
        <f t="shared" si="24"/>
        <v>0</v>
      </c>
      <c r="L187" s="106">
        <f t="shared" si="24"/>
        <v>0</v>
      </c>
      <c r="M187" s="106">
        <f t="shared" si="24"/>
        <v>0</v>
      </c>
      <c r="N187" s="106">
        <f t="shared" si="24"/>
        <v>0</v>
      </c>
      <c r="O187" s="106">
        <f t="shared" si="24"/>
        <v>0</v>
      </c>
      <c r="P187" s="106">
        <f t="shared" si="24"/>
        <v>0</v>
      </c>
      <c r="Q187" s="106">
        <f t="shared" si="24"/>
        <v>0</v>
      </c>
      <c r="R187" s="106">
        <f t="shared" si="24"/>
        <v>0</v>
      </c>
      <c r="S187" s="106">
        <f t="shared" si="24"/>
        <v>0</v>
      </c>
      <c r="T187" s="106">
        <f t="shared" si="24"/>
        <v>0</v>
      </c>
      <c r="U187" s="106">
        <f t="shared" si="24"/>
        <v>0</v>
      </c>
      <c r="V187" s="106">
        <f t="shared" si="24"/>
        <v>0</v>
      </c>
      <c r="W187" s="106">
        <f t="shared" si="24"/>
        <v>0</v>
      </c>
      <c r="X187" s="147">
        <f t="shared" si="24"/>
        <v>1027.32</v>
      </c>
      <c r="Y187" s="128" t="e">
        <f>X187/G169*100</f>
        <v>#DIV/0!</v>
      </c>
      <c r="Z187" s="98">
        <f>Z188</f>
        <v>1943.634</v>
      </c>
      <c r="AA187" s="114">
        <f t="shared" si="21"/>
        <v>100</v>
      </c>
    </row>
    <row r="188" spans="1:27" ht="16.5" outlineLevel="6" thickBot="1">
      <c r="A188" s="21" t="s">
        <v>78</v>
      </c>
      <c r="B188" s="15">
        <v>951</v>
      </c>
      <c r="C188" s="9" t="s">
        <v>79</v>
      </c>
      <c r="D188" s="9" t="s">
        <v>243</v>
      </c>
      <c r="E188" s="9" t="s">
        <v>5</v>
      </c>
      <c r="F188" s="75" t="s">
        <v>5</v>
      </c>
      <c r="G188" s="132">
        <f>G189</f>
        <v>1943.634</v>
      </c>
      <c r="H188" s="136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63"/>
      <c r="Y188" s="128"/>
      <c r="Z188" s="132">
        <f>Z189</f>
        <v>1943.634</v>
      </c>
      <c r="AA188" s="114">
        <f t="shared" si="21"/>
        <v>100</v>
      </c>
    </row>
    <row r="189" spans="1:27" ht="32.25" outlineLevel="6" thickBot="1">
      <c r="A189" s="68" t="s">
        <v>131</v>
      </c>
      <c r="B189" s="15">
        <v>951</v>
      </c>
      <c r="C189" s="9" t="s">
        <v>79</v>
      </c>
      <c r="D189" s="9" t="s">
        <v>244</v>
      </c>
      <c r="E189" s="9" t="s">
        <v>5</v>
      </c>
      <c r="F189" s="75"/>
      <c r="G189" s="132">
        <f>G190</f>
        <v>1943.634</v>
      </c>
      <c r="H189" s="136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63"/>
      <c r="Y189" s="128"/>
      <c r="Z189" s="132">
        <f>Z190</f>
        <v>1943.634</v>
      </c>
      <c r="AA189" s="114">
        <f t="shared" si="21"/>
        <v>100</v>
      </c>
    </row>
    <row r="190" spans="1:27" ht="32.25" outlineLevel="6" thickBot="1">
      <c r="A190" s="68" t="s">
        <v>132</v>
      </c>
      <c r="B190" s="15">
        <v>951</v>
      </c>
      <c r="C190" s="9" t="s">
        <v>79</v>
      </c>
      <c r="D190" s="9" t="s">
        <v>245</v>
      </c>
      <c r="E190" s="9" t="s">
        <v>5</v>
      </c>
      <c r="F190" s="75"/>
      <c r="G190" s="132">
        <f>G191</f>
        <v>1943.634</v>
      </c>
      <c r="H190" s="136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63"/>
      <c r="Y190" s="128"/>
      <c r="Z190" s="132">
        <f>Z191</f>
        <v>1943.634</v>
      </c>
      <c r="AA190" s="114">
        <f t="shared" si="21"/>
        <v>100</v>
      </c>
    </row>
    <row r="191" spans="1:27" ht="32.25" outlineLevel="6" thickBot="1">
      <c r="A191" s="48" t="s">
        <v>38</v>
      </c>
      <c r="B191" s="49">
        <v>951</v>
      </c>
      <c r="C191" s="50" t="s">
        <v>79</v>
      </c>
      <c r="D191" s="50" t="s">
        <v>260</v>
      </c>
      <c r="E191" s="50" t="s">
        <v>5</v>
      </c>
      <c r="F191" s="76" t="s">
        <v>5</v>
      </c>
      <c r="G191" s="151">
        <f>G192</f>
        <v>1943.634</v>
      </c>
      <c r="H191" s="136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63"/>
      <c r="Y191" s="128"/>
      <c r="Z191" s="151">
        <f>Z192</f>
        <v>1943.634</v>
      </c>
      <c r="AA191" s="114">
        <f t="shared" si="21"/>
        <v>100</v>
      </c>
    </row>
    <row r="192" spans="1:29" ht="16.5" outlineLevel="6" thickBot="1">
      <c r="A192" s="120" t="s">
        <v>112</v>
      </c>
      <c r="B192" s="121">
        <v>951</v>
      </c>
      <c r="C192" s="100" t="s">
        <v>79</v>
      </c>
      <c r="D192" s="100" t="s">
        <v>260</v>
      </c>
      <c r="E192" s="100" t="s">
        <v>111</v>
      </c>
      <c r="F192" s="122" t="s">
        <v>147</v>
      </c>
      <c r="G192" s="123">
        <v>1943.634</v>
      </c>
      <c r="H192" s="149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64"/>
      <c r="Y192" s="148"/>
      <c r="Z192" s="123">
        <v>1943.634</v>
      </c>
      <c r="AA192" s="114">
        <f t="shared" si="21"/>
        <v>100</v>
      </c>
      <c r="AC192" s="188"/>
    </row>
    <row r="193" spans="1:27" ht="32.25" outlineLevel="6" thickBot="1">
      <c r="A193" s="65" t="s">
        <v>52</v>
      </c>
      <c r="B193" s="14">
        <v>951</v>
      </c>
      <c r="C193" s="12" t="s">
        <v>51</v>
      </c>
      <c r="D193" s="12" t="s">
        <v>243</v>
      </c>
      <c r="E193" s="12" t="s">
        <v>5</v>
      </c>
      <c r="F193" s="12"/>
      <c r="G193" s="90">
        <f aca="true" t="shared" si="25" ref="G193:G198">G194</f>
        <v>40.536</v>
      </c>
      <c r="H193" s="154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153"/>
      <c r="X193" s="140">
        <v>1027.32</v>
      </c>
      <c r="Y193" s="128">
        <f aca="true" t="shared" si="26" ref="Y193:Y198">X193/G187*100</f>
        <v>52.85563022667847</v>
      </c>
      <c r="Z193" s="90">
        <f aca="true" t="shared" si="27" ref="Z193:Z198">Z194</f>
        <v>40.536</v>
      </c>
      <c r="AA193" s="114">
        <f t="shared" si="21"/>
        <v>100</v>
      </c>
    </row>
    <row r="194" spans="1:27" ht="18" customHeight="1" outlineLevel="6" thickBot="1">
      <c r="A194" s="8" t="s">
        <v>31</v>
      </c>
      <c r="B194" s="15">
        <v>951</v>
      </c>
      <c r="C194" s="9" t="s">
        <v>10</v>
      </c>
      <c r="D194" s="9" t="s">
        <v>243</v>
      </c>
      <c r="E194" s="9" t="s">
        <v>5</v>
      </c>
      <c r="F194" s="9"/>
      <c r="G194" s="91">
        <f t="shared" si="25"/>
        <v>40.536</v>
      </c>
      <c r="H194" s="129" t="e">
        <f>H195+#REF!</f>
        <v>#REF!</v>
      </c>
      <c r="I194" s="129" t="e">
        <f>I195+#REF!</f>
        <v>#REF!</v>
      </c>
      <c r="J194" s="129" t="e">
        <f>J195+#REF!</f>
        <v>#REF!</v>
      </c>
      <c r="K194" s="129" t="e">
        <f>K195+#REF!</f>
        <v>#REF!</v>
      </c>
      <c r="L194" s="129" t="e">
        <f>L195+#REF!</f>
        <v>#REF!</v>
      </c>
      <c r="M194" s="129" t="e">
        <f>M195+#REF!</f>
        <v>#REF!</v>
      </c>
      <c r="N194" s="129" t="e">
        <f>N195+#REF!</f>
        <v>#REF!</v>
      </c>
      <c r="O194" s="129" t="e">
        <f>O195+#REF!</f>
        <v>#REF!</v>
      </c>
      <c r="P194" s="129" t="e">
        <f>P195+#REF!</f>
        <v>#REF!</v>
      </c>
      <c r="Q194" s="129" t="e">
        <f>Q195+#REF!</f>
        <v>#REF!</v>
      </c>
      <c r="R194" s="129" t="e">
        <f>R195+#REF!</f>
        <v>#REF!</v>
      </c>
      <c r="S194" s="129" t="e">
        <f>S195+#REF!</f>
        <v>#REF!</v>
      </c>
      <c r="T194" s="129" t="e">
        <f>T195+#REF!</f>
        <v>#REF!</v>
      </c>
      <c r="U194" s="129" t="e">
        <f>U195+#REF!</f>
        <v>#REF!</v>
      </c>
      <c r="V194" s="129" t="e">
        <f>V195+#REF!</f>
        <v>#REF!</v>
      </c>
      <c r="W194" s="129" t="e">
        <f>W195+#REF!</f>
        <v>#REF!</v>
      </c>
      <c r="X194" s="165" t="e">
        <f>X195+#REF!</f>
        <v>#REF!</v>
      </c>
      <c r="Y194" s="128" t="e">
        <f t="shared" si="26"/>
        <v>#REF!</v>
      </c>
      <c r="Z194" s="91">
        <f t="shared" si="27"/>
        <v>40.536</v>
      </c>
      <c r="AA194" s="114">
        <f t="shared" si="21"/>
        <v>100</v>
      </c>
    </row>
    <row r="195" spans="1:27" ht="34.5" customHeight="1" outlineLevel="3" thickBot="1">
      <c r="A195" s="68" t="s">
        <v>131</v>
      </c>
      <c r="B195" s="15">
        <v>951</v>
      </c>
      <c r="C195" s="9" t="s">
        <v>10</v>
      </c>
      <c r="D195" s="9" t="s">
        <v>244</v>
      </c>
      <c r="E195" s="9" t="s">
        <v>5</v>
      </c>
      <c r="F195" s="9"/>
      <c r="G195" s="91">
        <f t="shared" si="25"/>
        <v>40.536</v>
      </c>
      <c r="H195" s="132">
        <f aca="true" t="shared" si="28" ref="H195:X197">H196</f>
        <v>0</v>
      </c>
      <c r="I195" s="132">
        <f t="shared" si="28"/>
        <v>0</v>
      </c>
      <c r="J195" s="132">
        <f t="shared" si="28"/>
        <v>0</v>
      </c>
      <c r="K195" s="132">
        <f t="shared" si="28"/>
        <v>0</v>
      </c>
      <c r="L195" s="132">
        <f t="shared" si="28"/>
        <v>0</v>
      </c>
      <c r="M195" s="132">
        <f t="shared" si="28"/>
        <v>0</v>
      </c>
      <c r="N195" s="132">
        <f t="shared" si="28"/>
        <v>0</v>
      </c>
      <c r="O195" s="132">
        <f t="shared" si="28"/>
        <v>0</v>
      </c>
      <c r="P195" s="132">
        <f t="shared" si="28"/>
        <v>0</v>
      </c>
      <c r="Q195" s="132">
        <f t="shared" si="28"/>
        <v>0</v>
      </c>
      <c r="R195" s="132">
        <f t="shared" si="28"/>
        <v>0</v>
      </c>
      <c r="S195" s="132">
        <f t="shared" si="28"/>
        <v>0</v>
      </c>
      <c r="T195" s="132">
        <f t="shared" si="28"/>
        <v>0</v>
      </c>
      <c r="U195" s="132">
        <f t="shared" si="28"/>
        <v>0</v>
      </c>
      <c r="V195" s="132">
        <f t="shared" si="28"/>
        <v>0</v>
      </c>
      <c r="W195" s="132">
        <f t="shared" si="28"/>
        <v>0</v>
      </c>
      <c r="X195" s="143">
        <f t="shared" si="28"/>
        <v>67.348</v>
      </c>
      <c r="Y195" s="128">
        <f t="shared" si="26"/>
        <v>3.465055663772089</v>
      </c>
      <c r="Z195" s="91">
        <f t="shared" si="27"/>
        <v>40.536</v>
      </c>
      <c r="AA195" s="114">
        <f t="shared" si="21"/>
        <v>100</v>
      </c>
    </row>
    <row r="196" spans="1:27" ht="18.75" customHeight="1" outlineLevel="3" thickBot="1">
      <c r="A196" s="68" t="s">
        <v>132</v>
      </c>
      <c r="B196" s="15">
        <v>951</v>
      </c>
      <c r="C196" s="9" t="s">
        <v>10</v>
      </c>
      <c r="D196" s="9" t="s">
        <v>245</v>
      </c>
      <c r="E196" s="9" t="s">
        <v>5</v>
      </c>
      <c r="F196" s="9"/>
      <c r="G196" s="91">
        <f t="shared" si="25"/>
        <v>40.536</v>
      </c>
      <c r="H196" s="132">
        <f t="shared" si="28"/>
        <v>0</v>
      </c>
      <c r="I196" s="132">
        <f t="shared" si="28"/>
        <v>0</v>
      </c>
      <c r="J196" s="132">
        <f t="shared" si="28"/>
        <v>0</v>
      </c>
      <c r="K196" s="132">
        <f t="shared" si="28"/>
        <v>0</v>
      </c>
      <c r="L196" s="132">
        <f t="shared" si="28"/>
        <v>0</v>
      </c>
      <c r="M196" s="132">
        <f t="shared" si="28"/>
        <v>0</v>
      </c>
      <c r="N196" s="132">
        <f t="shared" si="28"/>
        <v>0</v>
      </c>
      <c r="O196" s="132">
        <f t="shared" si="28"/>
        <v>0</v>
      </c>
      <c r="P196" s="132">
        <f t="shared" si="28"/>
        <v>0</v>
      </c>
      <c r="Q196" s="132">
        <f t="shared" si="28"/>
        <v>0</v>
      </c>
      <c r="R196" s="132">
        <f t="shared" si="28"/>
        <v>0</v>
      </c>
      <c r="S196" s="132">
        <f t="shared" si="28"/>
        <v>0</v>
      </c>
      <c r="T196" s="132">
        <f t="shared" si="28"/>
        <v>0</v>
      </c>
      <c r="U196" s="132">
        <f t="shared" si="28"/>
        <v>0</v>
      </c>
      <c r="V196" s="132">
        <f t="shared" si="28"/>
        <v>0</v>
      </c>
      <c r="W196" s="132">
        <f t="shared" si="28"/>
        <v>0</v>
      </c>
      <c r="X196" s="143">
        <f t="shared" si="28"/>
        <v>67.348</v>
      </c>
      <c r="Y196" s="128">
        <f t="shared" si="26"/>
        <v>3.465055663772089</v>
      </c>
      <c r="Z196" s="91">
        <f t="shared" si="27"/>
        <v>40.536</v>
      </c>
      <c r="AA196" s="114">
        <f t="shared" si="21"/>
        <v>100</v>
      </c>
    </row>
    <row r="197" spans="1:27" ht="33.75" customHeight="1" outlineLevel="4" thickBot="1">
      <c r="A197" s="53" t="s">
        <v>148</v>
      </c>
      <c r="B197" s="49">
        <v>951</v>
      </c>
      <c r="C197" s="50" t="s">
        <v>10</v>
      </c>
      <c r="D197" s="50" t="s">
        <v>261</v>
      </c>
      <c r="E197" s="50" t="s">
        <v>5</v>
      </c>
      <c r="F197" s="50"/>
      <c r="G197" s="93">
        <f t="shared" si="25"/>
        <v>40.536</v>
      </c>
      <c r="H197" s="106">
        <f t="shared" si="28"/>
        <v>0</v>
      </c>
      <c r="I197" s="106">
        <f t="shared" si="28"/>
        <v>0</v>
      </c>
      <c r="J197" s="106">
        <f t="shared" si="28"/>
        <v>0</v>
      </c>
      <c r="K197" s="106">
        <f t="shared" si="28"/>
        <v>0</v>
      </c>
      <c r="L197" s="106">
        <f t="shared" si="28"/>
        <v>0</v>
      </c>
      <c r="M197" s="106">
        <f t="shared" si="28"/>
        <v>0</v>
      </c>
      <c r="N197" s="106">
        <f t="shared" si="28"/>
        <v>0</v>
      </c>
      <c r="O197" s="106">
        <f t="shared" si="28"/>
        <v>0</v>
      </c>
      <c r="P197" s="106">
        <f t="shared" si="28"/>
        <v>0</v>
      </c>
      <c r="Q197" s="106">
        <f t="shared" si="28"/>
        <v>0</v>
      </c>
      <c r="R197" s="106">
        <f t="shared" si="28"/>
        <v>0</v>
      </c>
      <c r="S197" s="106">
        <f t="shared" si="28"/>
        <v>0</v>
      </c>
      <c r="T197" s="106">
        <f t="shared" si="28"/>
        <v>0</v>
      </c>
      <c r="U197" s="106">
        <f t="shared" si="28"/>
        <v>0</v>
      </c>
      <c r="V197" s="106">
        <f t="shared" si="28"/>
        <v>0</v>
      </c>
      <c r="W197" s="106">
        <f t="shared" si="28"/>
        <v>0</v>
      </c>
      <c r="X197" s="147">
        <f t="shared" si="28"/>
        <v>67.348</v>
      </c>
      <c r="Y197" s="128">
        <f t="shared" si="26"/>
        <v>3.465055663772089</v>
      </c>
      <c r="Z197" s="93">
        <f t="shared" si="27"/>
        <v>40.536</v>
      </c>
      <c r="AA197" s="114">
        <f t="shared" si="21"/>
        <v>100</v>
      </c>
    </row>
    <row r="198" spans="1:27" ht="17.25" customHeight="1" outlineLevel="5" thickBot="1">
      <c r="A198" s="5" t="s">
        <v>96</v>
      </c>
      <c r="B198" s="17">
        <v>951</v>
      </c>
      <c r="C198" s="6" t="s">
        <v>10</v>
      </c>
      <c r="D198" s="6" t="s">
        <v>261</v>
      </c>
      <c r="E198" s="6" t="s">
        <v>91</v>
      </c>
      <c r="F198" s="6"/>
      <c r="G198" s="96">
        <f t="shared" si="25"/>
        <v>40.536</v>
      </c>
      <c r="H198" s="139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137"/>
      <c r="X198" s="140">
        <v>67.348</v>
      </c>
      <c r="Y198" s="128">
        <f t="shared" si="26"/>
        <v>3.465055663772089</v>
      </c>
      <c r="Z198" s="96">
        <f t="shared" si="27"/>
        <v>40.536</v>
      </c>
      <c r="AA198" s="114">
        <f t="shared" si="21"/>
        <v>100</v>
      </c>
    </row>
    <row r="199" spans="1:29" ht="32.25" outlineLevel="5" thickBot="1">
      <c r="A199" s="47" t="s">
        <v>97</v>
      </c>
      <c r="B199" s="51">
        <v>951</v>
      </c>
      <c r="C199" s="52" t="s">
        <v>10</v>
      </c>
      <c r="D199" s="52" t="s">
        <v>261</v>
      </c>
      <c r="E199" s="52" t="s">
        <v>92</v>
      </c>
      <c r="F199" s="52"/>
      <c r="G199" s="92">
        <v>40.536</v>
      </c>
      <c r="H199" s="136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41"/>
      <c r="Y199" s="128"/>
      <c r="Z199" s="92">
        <v>40.536</v>
      </c>
      <c r="AA199" s="114">
        <f t="shared" si="21"/>
        <v>100</v>
      </c>
      <c r="AC199" s="188"/>
    </row>
    <row r="200" spans="1:27" ht="19.5" outlineLevel="6" thickBot="1">
      <c r="A200" s="65" t="s">
        <v>50</v>
      </c>
      <c r="B200" s="14">
        <v>951</v>
      </c>
      <c r="C200" s="12" t="s">
        <v>49</v>
      </c>
      <c r="D200" s="12" t="s">
        <v>243</v>
      </c>
      <c r="E200" s="12" t="s">
        <v>5</v>
      </c>
      <c r="F200" s="12"/>
      <c r="G200" s="90">
        <f>G212+G238+G201+G207</f>
        <v>74043.03196000001</v>
      </c>
      <c r="H200" s="129" t="e">
        <f aca="true" t="shared" si="29" ref="H200:X200">H201+H206</f>
        <v>#REF!</v>
      </c>
      <c r="I200" s="129" t="e">
        <f t="shared" si="29"/>
        <v>#REF!</v>
      </c>
      <c r="J200" s="129" t="e">
        <f t="shared" si="29"/>
        <v>#REF!</v>
      </c>
      <c r="K200" s="129" t="e">
        <f t="shared" si="29"/>
        <v>#REF!</v>
      </c>
      <c r="L200" s="129" t="e">
        <f t="shared" si="29"/>
        <v>#REF!</v>
      </c>
      <c r="M200" s="129" t="e">
        <f t="shared" si="29"/>
        <v>#REF!</v>
      </c>
      <c r="N200" s="129" t="e">
        <f t="shared" si="29"/>
        <v>#REF!</v>
      </c>
      <c r="O200" s="129" t="e">
        <f t="shared" si="29"/>
        <v>#REF!</v>
      </c>
      <c r="P200" s="129" t="e">
        <f t="shared" si="29"/>
        <v>#REF!</v>
      </c>
      <c r="Q200" s="129" t="e">
        <f t="shared" si="29"/>
        <v>#REF!</v>
      </c>
      <c r="R200" s="129" t="e">
        <f t="shared" si="29"/>
        <v>#REF!</v>
      </c>
      <c r="S200" s="129" t="e">
        <f t="shared" si="29"/>
        <v>#REF!</v>
      </c>
      <c r="T200" s="129" t="e">
        <f t="shared" si="29"/>
        <v>#REF!</v>
      </c>
      <c r="U200" s="129" t="e">
        <f t="shared" si="29"/>
        <v>#REF!</v>
      </c>
      <c r="V200" s="129" t="e">
        <f t="shared" si="29"/>
        <v>#REF!</v>
      </c>
      <c r="W200" s="129" t="e">
        <f t="shared" si="29"/>
        <v>#REF!</v>
      </c>
      <c r="X200" s="165" t="e">
        <f t="shared" si="29"/>
        <v>#REF!</v>
      </c>
      <c r="Y200" s="128" t="e">
        <f>X200/G194*100</f>
        <v>#REF!</v>
      </c>
      <c r="Z200" s="90">
        <f>Z212+Z238+Z201+Z207</f>
        <v>67811.906</v>
      </c>
      <c r="AA200" s="114">
        <f t="shared" si="21"/>
        <v>91.58445326311566</v>
      </c>
    </row>
    <row r="201" spans="1:27" ht="16.5" outlineLevel="6" thickBot="1">
      <c r="A201" s="46" t="s">
        <v>200</v>
      </c>
      <c r="B201" s="15">
        <v>951</v>
      </c>
      <c r="C201" s="9" t="s">
        <v>202</v>
      </c>
      <c r="D201" s="9" t="s">
        <v>243</v>
      </c>
      <c r="E201" s="9" t="s">
        <v>5</v>
      </c>
      <c r="F201" s="9"/>
      <c r="G201" s="91">
        <f>G202</f>
        <v>499.319</v>
      </c>
      <c r="H201" s="132">
        <f aca="true" t="shared" si="30" ref="H201:X202">H202</f>
        <v>0</v>
      </c>
      <c r="I201" s="132">
        <f t="shared" si="30"/>
        <v>0</v>
      </c>
      <c r="J201" s="132">
        <f t="shared" si="30"/>
        <v>0</v>
      </c>
      <c r="K201" s="132">
        <f t="shared" si="30"/>
        <v>0</v>
      </c>
      <c r="L201" s="132">
        <f t="shared" si="30"/>
        <v>0</v>
      </c>
      <c r="M201" s="132">
        <f t="shared" si="30"/>
        <v>0</v>
      </c>
      <c r="N201" s="132">
        <f t="shared" si="30"/>
        <v>0</v>
      </c>
      <c r="O201" s="132">
        <f t="shared" si="30"/>
        <v>0</v>
      </c>
      <c r="P201" s="132">
        <f t="shared" si="30"/>
        <v>0</v>
      </c>
      <c r="Q201" s="132">
        <f t="shared" si="30"/>
        <v>0</v>
      </c>
      <c r="R201" s="132">
        <f t="shared" si="30"/>
        <v>0</v>
      </c>
      <c r="S201" s="132">
        <f t="shared" si="30"/>
        <v>0</v>
      </c>
      <c r="T201" s="132">
        <f t="shared" si="30"/>
        <v>0</v>
      </c>
      <c r="U201" s="132">
        <f t="shared" si="30"/>
        <v>0</v>
      </c>
      <c r="V201" s="132">
        <f t="shared" si="30"/>
        <v>0</v>
      </c>
      <c r="W201" s="132">
        <f t="shared" si="30"/>
        <v>0</v>
      </c>
      <c r="X201" s="143">
        <f t="shared" si="30"/>
        <v>0</v>
      </c>
      <c r="Y201" s="128">
        <f>X201/G195*100</f>
        <v>0</v>
      </c>
      <c r="Z201" s="91">
        <f>Z202</f>
        <v>0</v>
      </c>
      <c r="AA201" s="114">
        <f t="shared" si="21"/>
        <v>0</v>
      </c>
    </row>
    <row r="202" spans="1:27" ht="32.25" outlineLevel="6" thickBot="1">
      <c r="A202" s="68" t="s">
        <v>131</v>
      </c>
      <c r="B202" s="15">
        <v>951</v>
      </c>
      <c r="C202" s="9" t="s">
        <v>202</v>
      </c>
      <c r="D202" s="9" t="s">
        <v>244</v>
      </c>
      <c r="E202" s="9" t="s">
        <v>5</v>
      </c>
      <c r="F202" s="9"/>
      <c r="G202" s="91">
        <f>G203</f>
        <v>499.319</v>
      </c>
      <c r="H202" s="134">
        <f t="shared" si="30"/>
        <v>0</v>
      </c>
      <c r="I202" s="134">
        <f t="shared" si="30"/>
        <v>0</v>
      </c>
      <c r="J202" s="134">
        <f t="shared" si="30"/>
        <v>0</v>
      </c>
      <c r="K202" s="134">
        <f t="shared" si="30"/>
        <v>0</v>
      </c>
      <c r="L202" s="134">
        <f t="shared" si="30"/>
        <v>0</v>
      </c>
      <c r="M202" s="134">
        <f t="shared" si="30"/>
        <v>0</v>
      </c>
      <c r="N202" s="134">
        <f t="shared" si="30"/>
        <v>0</v>
      </c>
      <c r="O202" s="134">
        <f t="shared" si="30"/>
        <v>0</v>
      </c>
      <c r="P202" s="134">
        <f t="shared" si="30"/>
        <v>0</v>
      </c>
      <c r="Q202" s="134">
        <f t="shared" si="30"/>
        <v>0</v>
      </c>
      <c r="R202" s="134">
        <f t="shared" si="30"/>
        <v>0</v>
      </c>
      <c r="S202" s="134">
        <f t="shared" si="30"/>
        <v>0</v>
      </c>
      <c r="T202" s="134">
        <f t="shared" si="30"/>
        <v>0</v>
      </c>
      <c r="U202" s="134">
        <f t="shared" si="30"/>
        <v>0</v>
      </c>
      <c r="V202" s="134">
        <f t="shared" si="30"/>
        <v>0</v>
      </c>
      <c r="W202" s="134">
        <f t="shared" si="30"/>
        <v>0</v>
      </c>
      <c r="X202" s="145">
        <f t="shared" si="30"/>
        <v>0</v>
      </c>
      <c r="Y202" s="128">
        <f>X202/G196*100</f>
        <v>0</v>
      </c>
      <c r="Z202" s="91">
        <f>Z203</f>
        <v>0</v>
      </c>
      <c r="AA202" s="114">
        <f t="shared" si="21"/>
        <v>0</v>
      </c>
    </row>
    <row r="203" spans="1:27" ht="32.25" outlineLevel="6" thickBot="1">
      <c r="A203" s="68" t="s">
        <v>132</v>
      </c>
      <c r="B203" s="15">
        <v>951</v>
      </c>
      <c r="C203" s="9" t="s">
        <v>202</v>
      </c>
      <c r="D203" s="9" t="s">
        <v>245</v>
      </c>
      <c r="E203" s="9" t="s">
        <v>5</v>
      </c>
      <c r="F203" s="9"/>
      <c r="G203" s="91">
        <f>G204</f>
        <v>499.319</v>
      </c>
      <c r="H203" s="139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137"/>
      <c r="X203" s="140">
        <v>0</v>
      </c>
      <c r="Y203" s="128">
        <f>X203/G197*100</f>
        <v>0</v>
      </c>
      <c r="Z203" s="91">
        <f>Z204</f>
        <v>0</v>
      </c>
      <c r="AA203" s="114">
        <f t="shared" si="21"/>
        <v>0</v>
      </c>
    </row>
    <row r="204" spans="1:27" ht="48" outlineLevel="6" thickBot="1">
      <c r="A204" s="70" t="s">
        <v>201</v>
      </c>
      <c r="B204" s="49">
        <v>951</v>
      </c>
      <c r="C204" s="50" t="s">
        <v>202</v>
      </c>
      <c r="D204" s="50" t="s">
        <v>262</v>
      </c>
      <c r="E204" s="50" t="s">
        <v>5</v>
      </c>
      <c r="F204" s="50"/>
      <c r="G204" s="93">
        <f>G205</f>
        <v>499.319</v>
      </c>
      <c r="H204" s="136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41"/>
      <c r="Y204" s="128"/>
      <c r="Z204" s="93">
        <f>Z205</f>
        <v>0</v>
      </c>
      <c r="AA204" s="114">
        <f t="shared" si="21"/>
        <v>0</v>
      </c>
    </row>
    <row r="205" spans="1:27" ht="18.75" customHeight="1" outlineLevel="6" thickBot="1">
      <c r="A205" s="5" t="s">
        <v>96</v>
      </c>
      <c r="B205" s="17">
        <v>951</v>
      </c>
      <c r="C205" s="6" t="s">
        <v>202</v>
      </c>
      <c r="D205" s="6" t="s">
        <v>262</v>
      </c>
      <c r="E205" s="6" t="s">
        <v>91</v>
      </c>
      <c r="F205" s="6"/>
      <c r="G205" s="96">
        <f>G206</f>
        <v>499.319</v>
      </c>
      <c r="H205" s="136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41"/>
      <c r="Y205" s="128"/>
      <c r="Z205" s="96">
        <f>Z206</f>
        <v>0</v>
      </c>
      <c r="AA205" s="114">
        <f t="shared" si="21"/>
        <v>0</v>
      </c>
    </row>
    <row r="206" spans="1:27" ht="32.25" outlineLevel="3" thickBot="1">
      <c r="A206" s="47" t="s">
        <v>97</v>
      </c>
      <c r="B206" s="51">
        <v>951</v>
      </c>
      <c r="C206" s="52" t="s">
        <v>202</v>
      </c>
      <c r="D206" s="52" t="s">
        <v>262</v>
      </c>
      <c r="E206" s="52" t="s">
        <v>92</v>
      </c>
      <c r="F206" s="52"/>
      <c r="G206" s="92">
        <v>499.319</v>
      </c>
      <c r="H206" s="132" t="e">
        <f>H225+H231+H248+#REF!</f>
        <v>#REF!</v>
      </c>
      <c r="I206" s="132" t="e">
        <f>I225+I231+I248+#REF!</f>
        <v>#REF!</v>
      </c>
      <c r="J206" s="132" t="e">
        <f>J225+J231+J248+#REF!</f>
        <v>#REF!</v>
      </c>
      <c r="K206" s="132" t="e">
        <f>K225+K231+K248+#REF!</f>
        <v>#REF!</v>
      </c>
      <c r="L206" s="132" t="e">
        <f>L225+L231+L248+#REF!</f>
        <v>#REF!</v>
      </c>
      <c r="M206" s="132" t="e">
        <f>M225+M231+M248+#REF!</f>
        <v>#REF!</v>
      </c>
      <c r="N206" s="132" t="e">
        <f>N225+N231+N248+#REF!</f>
        <v>#REF!</v>
      </c>
      <c r="O206" s="132" t="e">
        <f>O225+O231+O248+#REF!</f>
        <v>#REF!</v>
      </c>
      <c r="P206" s="132" t="e">
        <f>P225+P231+P248+#REF!</f>
        <v>#REF!</v>
      </c>
      <c r="Q206" s="132" t="e">
        <f>Q225+Q231+Q248+#REF!</f>
        <v>#REF!</v>
      </c>
      <c r="R206" s="132" t="e">
        <f>R225+R231+R248+#REF!</f>
        <v>#REF!</v>
      </c>
      <c r="S206" s="132" t="e">
        <f>S225+S231+S248+#REF!</f>
        <v>#REF!</v>
      </c>
      <c r="T206" s="132" t="e">
        <f>T225+T231+T248+#REF!</f>
        <v>#REF!</v>
      </c>
      <c r="U206" s="132" t="e">
        <f>U225+U231+U248+#REF!</f>
        <v>#REF!</v>
      </c>
      <c r="V206" s="132" t="e">
        <f>V225+V231+V248+#REF!</f>
        <v>#REF!</v>
      </c>
      <c r="W206" s="132" t="e">
        <f>W225+W231+W248+#REF!</f>
        <v>#REF!</v>
      </c>
      <c r="X206" s="143" t="e">
        <f>X225+X231+X248+#REF!</f>
        <v>#REF!</v>
      </c>
      <c r="Y206" s="128" t="e">
        <f>X206/G200*100</f>
        <v>#REF!</v>
      </c>
      <c r="Z206" s="92">
        <v>0</v>
      </c>
      <c r="AA206" s="114">
        <f aca="true" t="shared" si="31" ref="AA206:AA269">Z206/G206*100</f>
        <v>0</v>
      </c>
    </row>
    <row r="207" spans="1:27" ht="16.5" outlineLevel="3" thickBot="1">
      <c r="A207" s="68" t="s">
        <v>365</v>
      </c>
      <c r="B207" s="15">
        <v>951</v>
      </c>
      <c r="C207" s="9" t="s">
        <v>367</v>
      </c>
      <c r="D207" s="9" t="s">
        <v>243</v>
      </c>
      <c r="E207" s="9" t="s">
        <v>5</v>
      </c>
      <c r="F207" s="9"/>
      <c r="G207" s="91">
        <f>G208</f>
        <v>3.223</v>
      </c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43"/>
      <c r="Y207" s="128"/>
      <c r="Z207" s="91">
        <f>Z208</f>
        <v>0</v>
      </c>
      <c r="AA207" s="114">
        <f t="shared" si="31"/>
        <v>0</v>
      </c>
    </row>
    <row r="208" spans="1:27" ht="32.25" outlineLevel="3" thickBot="1">
      <c r="A208" s="68" t="s">
        <v>131</v>
      </c>
      <c r="B208" s="15">
        <v>951</v>
      </c>
      <c r="C208" s="9" t="s">
        <v>367</v>
      </c>
      <c r="D208" s="9" t="s">
        <v>245</v>
      </c>
      <c r="E208" s="9" t="s">
        <v>5</v>
      </c>
      <c r="F208" s="9"/>
      <c r="G208" s="91">
        <f>G209</f>
        <v>3.223</v>
      </c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43"/>
      <c r="Y208" s="128"/>
      <c r="Z208" s="91">
        <f>Z209</f>
        <v>0</v>
      </c>
      <c r="AA208" s="114">
        <f t="shared" si="31"/>
        <v>0</v>
      </c>
    </row>
    <row r="209" spans="1:27" ht="79.5" outlineLevel="3" thickBot="1">
      <c r="A209" s="53" t="s">
        <v>366</v>
      </c>
      <c r="B209" s="49">
        <v>951</v>
      </c>
      <c r="C209" s="50" t="s">
        <v>367</v>
      </c>
      <c r="D209" s="50" t="s">
        <v>368</v>
      </c>
      <c r="E209" s="50" t="s">
        <v>5</v>
      </c>
      <c r="F209" s="50"/>
      <c r="G209" s="93">
        <f>G210</f>
        <v>3.223</v>
      </c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43"/>
      <c r="Y209" s="128"/>
      <c r="Z209" s="93">
        <f>Z210</f>
        <v>0</v>
      </c>
      <c r="AA209" s="114">
        <f t="shared" si="31"/>
        <v>0</v>
      </c>
    </row>
    <row r="210" spans="1:27" ht="32.25" outlineLevel="3" thickBot="1">
      <c r="A210" s="5" t="s">
        <v>96</v>
      </c>
      <c r="B210" s="17">
        <v>951</v>
      </c>
      <c r="C210" s="6" t="s">
        <v>367</v>
      </c>
      <c r="D210" s="6" t="s">
        <v>368</v>
      </c>
      <c r="E210" s="6" t="s">
        <v>91</v>
      </c>
      <c r="F210" s="6"/>
      <c r="G210" s="96">
        <f>G211</f>
        <v>3.223</v>
      </c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43"/>
      <c r="Y210" s="128"/>
      <c r="Z210" s="96">
        <f>Z211</f>
        <v>0</v>
      </c>
      <c r="AA210" s="114">
        <f t="shared" si="31"/>
        <v>0</v>
      </c>
    </row>
    <row r="211" spans="1:27" ht="32.25" outlineLevel="3" thickBot="1">
      <c r="A211" s="47" t="s">
        <v>97</v>
      </c>
      <c r="B211" s="51">
        <v>951</v>
      </c>
      <c r="C211" s="52" t="s">
        <v>367</v>
      </c>
      <c r="D211" s="52" t="s">
        <v>368</v>
      </c>
      <c r="E211" s="52" t="s">
        <v>92</v>
      </c>
      <c r="F211" s="52"/>
      <c r="G211" s="92">
        <v>3.223</v>
      </c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43"/>
      <c r="Y211" s="128"/>
      <c r="Z211" s="92">
        <v>0</v>
      </c>
      <c r="AA211" s="114">
        <f t="shared" si="31"/>
        <v>0</v>
      </c>
    </row>
    <row r="212" spans="1:27" ht="16.5" outlineLevel="3" thickBot="1">
      <c r="A212" s="68" t="s">
        <v>149</v>
      </c>
      <c r="B212" s="15">
        <v>951</v>
      </c>
      <c r="C212" s="9" t="s">
        <v>55</v>
      </c>
      <c r="D212" s="9" t="s">
        <v>243</v>
      </c>
      <c r="E212" s="9" t="s">
        <v>5</v>
      </c>
      <c r="F212" s="9"/>
      <c r="G212" s="91">
        <f>G220+G213</f>
        <v>68408.92063000001</v>
      </c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43"/>
      <c r="Y212" s="128"/>
      <c r="Z212" s="91">
        <f>Z220+Z213</f>
        <v>63523.337</v>
      </c>
      <c r="AA212" s="114">
        <f t="shared" si="31"/>
        <v>92.85826528907768</v>
      </c>
    </row>
    <row r="213" spans="1:27" ht="32.25" outlineLevel="3" thickBot="1">
      <c r="A213" s="8" t="s">
        <v>359</v>
      </c>
      <c r="B213" s="15">
        <v>951</v>
      </c>
      <c r="C213" s="9" t="s">
        <v>55</v>
      </c>
      <c r="D213" s="9" t="s">
        <v>264</v>
      </c>
      <c r="E213" s="9" t="s">
        <v>5</v>
      </c>
      <c r="F213" s="9"/>
      <c r="G213" s="91">
        <f>G214+G217</f>
        <v>10229</v>
      </c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43"/>
      <c r="Y213" s="128"/>
      <c r="Z213" s="91">
        <f>Z214+Z217</f>
        <v>9024.06</v>
      </c>
      <c r="AA213" s="114">
        <f t="shared" si="31"/>
        <v>88.22035389578649</v>
      </c>
    </row>
    <row r="214" spans="1:27" ht="111" outlineLevel="3" thickBot="1">
      <c r="A214" s="53" t="s">
        <v>346</v>
      </c>
      <c r="B214" s="49">
        <v>951</v>
      </c>
      <c r="C214" s="50" t="s">
        <v>55</v>
      </c>
      <c r="D214" s="50" t="s">
        <v>348</v>
      </c>
      <c r="E214" s="50" t="s">
        <v>5</v>
      </c>
      <c r="F214" s="50"/>
      <c r="G214" s="93">
        <f>G215</f>
        <v>2229</v>
      </c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43"/>
      <c r="Y214" s="128"/>
      <c r="Z214" s="93">
        <f>Z215</f>
        <v>1024.06</v>
      </c>
      <c r="AA214" s="114">
        <f t="shared" si="31"/>
        <v>45.94257514580529</v>
      </c>
    </row>
    <row r="215" spans="1:27" ht="32.25" customHeight="1" outlineLevel="3" thickBot="1">
      <c r="A215" s="5" t="s">
        <v>326</v>
      </c>
      <c r="B215" s="17">
        <v>951</v>
      </c>
      <c r="C215" s="6" t="s">
        <v>55</v>
      </c>
      <c r="D215" s="6" t="s">
        <v>348</v>
      </c>
      <c r="E215" s="6" t="s">
        <v>341</v>
      </c>
      <c r="F215" s="6"/>
      <c r="G215" s="96">
        <f>G216</f>
        <v>2229</v>
      </c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43"/>
      <c r="Y215" s="128"/>
      <c r="Z215" s="96">
        <f>Z216</f>
        <v>1024.06</v>
      </c>
      <c r="AA215" s="114">
        <f t="shared" si="31"/>
        <v>45.94257514580529</v>
      </c>
    </row>
    <row r="216" spans="1:29" ht="35.25" customHeight="1" outlineLevel="3" thickBot="1">
      <c r="A216" s="47" t="s">
        <v>326</v>
      </c>
      <c r="B216" s="51">
        <v>951</v>
      </c>
      <c r="C216" s="52" t="s">
        <v>55</v>
      </c>
      <c r="D216" s="52" t="s">
        <v>348</v>
      </c>
      <c r="E216" s="52" t="s">
        <v>328</v>
      </c>
      <c r="F216" s="52"/>
      <c r="G216" s="92">
        <v>2229</v>
      </c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43"/>
      <c r="Y216" s="128"/>
      <c r="Z216" s="92">
        <v>1024.06</v>
      </c>
      <c r="AA216" s="114">
        <f t="shared" si="31"/>
        <v>45.94257514580529</v>
      </c>
      <c r="AC216" s="188"/>
    </row>
    <row r="217" spans="1:27" ht="110.25" customHeight="1" outlineLevel="3" thickBot="1">
      <c r="A217" s="53" t="s">
        <v>347</v>
      </c>
      <c r="B217" s="49">
        <v>951</v>
      </c>
      <c r="C217" s="50" t="s">
        <v>55</v>
      </c>
      <c r="D217" s="50" t="s">
        <v>349</v>
      </c>
      <c r="E217" s="50" t="s">
        <v>5</v>
      </c>
      <c r="F217" s="50"/>
      <c r="G217" s="93">
        <f>G218</f>
        <v>8000</v>
      </c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43"/>
      <c r="Y217" s="128"/>
      <c r="Z217" s="93">
        <f>Z218</f>
        <v>8000</v>
      </c>
      <c r="AA217" s="114">
        <f t="shared" si="31"/>
        <v>100</v>
      </c>
    </row>
    <row r="218" spans="1:27" ht="35.25" customHeight="1" outlineLevel="3" thickBot="1">
      <c r="A218" s="5" t="s">
        <v>326</v>
      </c>
      <c r="B218" s="17">
        <v>951</v>
      </c>
      <c r="C218" s="6" t="s">
        <v>55</v>
      </c>
      <c r="D218" s="6" t="s">
        <v>349</v>
      </c>
      <c r="E218" s="6" t="s">
        <v>341</v>
      </c>
      <c r="F218" s="6"/>
      <c r="G218" s="96">
        <f>G219</f>
        <v>8000</v>
      </c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43"/>
      <c r="Y218" s="128"/>
      <c r="Z218" s="96">
        <f>Z219</f>
        <v>8000</v>
      </c>
      <c r="AA218" s="114">
        <f t="shared" si="31"/>
        <v>100</v>
      </c>
    </row>
    <row r="219" spans="1:29" ht="35.25" customHeight="1" outlineLevel="3" thickBot="1">
      <c r="A219" s="47" t="s">
        <v>326</v>
      </c>
      <c r="B219" s="51">
        <v>951</v>
      </c>
      <c r="C219" s="52" t="s">
        <v>55</v>
      </c>
      <c r="D219" s="52" t="s">
        <v>349</v>
      </c>
      <c r="E219" s="52" t="s">
        <v>328</v>
      </c>
      <c r="F219" s="52"/>
      <c r="G219" s="92">
        <v>8000</v>
      </c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43"/>
      <c r="Y219" s="128"/>
      <c r="Z219" s="92">
        <v>8000</v>
      </c>
      <c r="AA219" s="114">
        <f t="shared" si="31"/>
        <v>100</v>
      </c>
      <c r="AC219" s="188"/>
    </row>
    <row r="220" spans="1:27" ht="32.25" outlineLevel="3" thickBot="1">
      <c r="A220" s="8" t="s">
        <v>215</v>
      </c>
      <c r="B220" s="15">
        <v>951</v>
      </c>
      <c r="C220" s="9" t="s">
        <v>55</v>
      </c>
      <c r="D220" s="9" t="s">
        <v>263</v>
      </c>
      <c r="E220" s="9" t="s">
        <v>5</v>
      </c>
      <c r="F220" s="9"/>
      <c r="G220" s="91">
        <f>G221+G224+G230+G232+G235+G227</f>
        <v>58179.92063</v>
      </c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43"/>
      <c r="Y220" s="128"/>
      <c r="Z220" s="91">
        <f>Z221+Z224+Z230+Z232+Z235+Z227</f>
        <v>54499.277</v>
      </c>
      <c r="AA220" s="114">
        <f t="shared" si="31"/>
        <v>93.67368743349212</v>
      </c>
    </row>
    <row r="221" spans="1:27" ht="47.25" customHeight="1" outlineLevel="3" thickBot="1">
      <c r="A221" s="53" t="s">
        <v>150</v>
      </c>
      <c r="B221" s="49">
        <v>951</v>
      </c>
      <c r="C221" s="50" t="s">
        <v>55</v>
      </c>
      <c r="D221" s="50" t="s">
        <v>441</v>
      </c>
      <c r="E221" s="50" t="s">
        <v>5</v>
      </c>
      <c r="F221" s="50"/>
      <c r="G221" s="93">
        <f>G222</f>
        <v>0</v>
      </c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43"/>
      <c r="Y221" s="128"/>
      <c r="Z221" s="93">
        <f>Z222</f>
        <v>0</v>
      </c>
      <c r="AA221" s="114">
        <v>0</v>
      </c>
    </row>
    <row r="222" spans="1:27" ht="19.5" customHeight="1" outlineLevel="3" thickBot="1">
      <c r="A222" s="5" t="s">
        <v>96</v>
      </c>
      <c r="B222" s="17">
        <v>951</v>
      </c>
      <c r="C222" s="6" t="s">
        <v>55</v>
      </c>
      <c r="D222" s="6" t="s">
        <v>441</v>
      </c>
      <c r="E222" s="6" t="s">
        <v>91</v>
      </c>
      <c r="F222" s="6"/>
      <c r="G222" s="96">
        <f>G223</f>
        <v>0</v>
      </c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43"/>
      <c r="Y222" s="128"/>
      <c r="Z222" s="96">
        <f>Z223</f>
        <v>0</v>
      </c>
      <c r="AA222" s="114">
        <v>0</v>
      </c>
    </row>
    <row r="223" spans="1:27" ht="32.25" outlineLevel="3" thickBot="1">
      <c r="A223" s="47" t="s">
        <v>97</v>
      </c>
      <c r="B223" s="51">
        <v>951</v>
      </c>
      <c r="C223" s="52" t="s">
        <v>55</v>
      </c>
      <c r="D223" s="52" t="s">
        <v>441</v>
      </c>
      <c r="E223" s="52" t="s">
        <v>92</v>
      </c>
      <c r="F223" s="52"/>
      <c r="G223" s="92">
        <v>0</v>
      </c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43"/>
      <c r="Y223" s="128"/>
      <c r="Z223" s="92">
        <v>0</v>
      </c>
      <c r="AA223" s="114">
        <v>0</v>
      </c>
    </row>
    <row r="224" spans="1:27" ht="63.75" outlineLevel="3" thickBot="1">
      <c r="A224" s="53" t="s">
        <v>429</v>
      </c>
      <c r="B224" s="49">
        <v>951</v>
      </c>
      <c r="C224" s="50" t="s">
        <v>55</v>
      </c>
      <c r="D224" s="50" t="s">
        <v>442</v>
      </c>
      <c r="E224" s="50" t="s">
        <v>5</v>
      </c>
      <c r="F224" s="50"/>
      <c r="G224" s="93">
        <f>G225</f>
        <v>9349.86</v>
      </c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43"/>
      <c r="Y224" s="128"/>
      <c r="Z224" s="93">
        <f>Z225</f>
        <v>9349.86</v>
      </c>
      <c r="AA224" s="114">
        <f t="shared" si="31"/>
        <v>100</v>
      </c>
    </row>
    <row r="225" spans="1:27" ht="18.75" customHeight="1" outlineLevel="4" thickBot="1">
      <c r="A225" s="5" t="s">
        <v>96</v>
      </c>
      <c r="B225" s="17">
        <v>951</v>
      </c>
      <c r="C225" s="6" t="s">
        <v>55</v>
      </c>
      <c r="D225" s="6" t="s">
        <v>442</v>
      </c>
      <c r="E225" s="6" t="s">
        <v>91</v>
      </c>
      <c r="F225" s="6"/>
      <c r="G225" s="96">
        <f>G226</f>
        <v>9349.86</v>
      </c>
      <c r="H225" s="134">
        <f aca="true" t="shared" si="32" ref="H225:X225">H226</f>
        <v>0</v>
      </c>
      <c r="I225" s="134">
        <f t="shared" si="32"/>
        <v>0</v>
      </c>
      <c r="J225" s="134">
        <f t="shared" si="32"/>
        <v>0</v>
      </c>
      <c r="K225" s="134">
        <f t="shared" si="32"/>
        <v>0</v>
      </c>
      <c r="L225" s="134">
        <f t="shared" si="32"/>
        <v>0</v>
      </c>
      <c r="M225" s="134">
        <f t="shared" si="32"/>
        <v>0</v>
      </c>
      <c r="N225" s="134">
        <f t="shared" si="32"/>
        <v>0</v>
      </c>
      <c r="O225" s="134">
        <f t="shared" si="32"/>
        <v>0</v>
      </c>
      <c r="P225" s="134">
        <f t="shared" si="32"/>
        <v>0</v>
      </c>
      <c r="Q225" s="134">
        <f t="shared" si="32"/>
        <v>0</v>
      </c>
      <c r="R225" s="134">
        <f t="shared" si="32"/>
        <v>0</v>
      </c>
      <c r="S225" s="134">
        <f t="shared" si="32"/>
        <v>0</v>
      </c>
      <c r="T225" s="134">
        <f t="shared" si="32"/>
        <v>0</v>
      </c>
      <c r="U225" s="134">
        <f t="shared" si="32"/>
        <v>0</v>
      </c>
      <c r="V225" s="134">
        <f t="shared" si="32"/>
        <v>0</v>
      </c>
      <c r="W225" s="134">
        <f t="shared" si="32"/>
        <v>0</v>
      </c>
      <c r="X225" s="145">
        <f t="shared" si="32"/>
        <v>2675.999</v>
      </c>
      <c r="Y225" s="128">
        <f>X225/G212*100</f>
        <v>3.9117690724482337</v>
      </c>
      <c r="Z225" s="96">
        <f>Z226</f>
        <v>9349.86</v>
      </c>
      <c r="AA225" s="114">
        <f t="shared" si="31"/>
        <v>100</v>
      </c>
    </row>
    <row r="226" spans="1:29" ht="32.25" outlineLevel="5" thickBot="1">
      <c r="A226" s="47" t="s">
        <v>97</v>
      </c>
      <c r="B226" s="51">
        <v>951</v>
      </c>
      <c r="C226" s="52" t="s">
        <v>55</v>
      </c>
      <c r="D226" s="52" t="s">
        <v>442</v>
      </c>
      <c r="E226" s="52" t="s">
        <v>92</v>
      </c>
      <c r="F226" s="52"/>
      <c r="G226" s="92">
        <v>9349.86</v>
      </c>
      <c r="H226" s="139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137"/>
      <c r="X226" s="140">
        <v>2675.999</v>
      </c>
      <c r="Y226" s="128">
        <f>X226/G220*100</f>
        <v>4.599523290893152</v>
      </c>
      <c r="Z226" s="92">
        <v>9349.86</v>
      </c>
      <c r="AA226" s="114">
        <f t="shared" si="31"/>
        <v>100</v>
      </c>
      <c r="AC226" s="188"/>
    </row>
    <row r="227" spans="1:27" ht="48" outlineLevel="5" thickBot="1">
      <c r="A227" s="53" t="s">
        <v>428</v>
      </c>
      <c r="B227" s="49">
        <v>951</v>
      </c>
      <c r="C227" s="50" t="s">
        <v>55</v>
      </c>
      <c r="D227" s="50" t="s">
        <v>443</v>
      </c>
      <c r="E227" s="50" t="s">
        <v>5</v>
      </c>
      <c r="F227" s="50"/>
      <c r="G227" s="93">
        <f>G228</f>
        <v>22079.92063</v>
      </c>
      <c r="H227" s="136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41"/>
      <c r="Y227" s="128"/>
      <c r="Z227" s="93">
        <f>Z228</f>
        <v>18697.205</v>
      </c>
      <c r="AA227" s="114">
        <f t="shared" si="31"/>
        <v>84.67967486529865</v>
      </c>
    </row>
    <row r="228" spans="1:27" ht="32.25" outlineLevel="5" thickBot="1">
      <c r="A228" s="5" t="s">
        <v>96</v>
      </c>
      <c r="B228" s="17">
        <v>951</v>
      </c>
      <c r="C228" s="6" t="s">
        <v>55</v>
      </c>
      <c r="D228" s="6" t="s">
        <v>443</v>
      </c>
      <c r="E228" s="6" t="s">
        <v>91</v>
      </c>
      <c r="F228" s="6"/>
      <c r="G228" s="96">
        <f>G229</f>
        <v>22079.92063</v>
      </c>
      <c r="H228" s="136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41"/>
      <c r="Y228" s="128"/>
      <c r="Z228" s="96">
        <f>Z229</f>
        <v>18697.205</v>
      </c>
      <c r="AA228" s="114">
        <f t="shared" si="31"/>
        <v>84.67967486529865</v>
      </c>
    </row>
    <row r="229" spans="1:29" ht="32.25" outlineLevel="5" thickBot="1">
      <c r="A229" s="47" t="s">
        <v>97</v>
      </c>
      <c r="B229" s="51">
        <v>951</v>
      </c>
      <c r="C229" s="52" t="s">
        <v>55</v>
      </c>
      <c r="D229" s="52" t="s">
        <v>443</v>
      </c>
      <c r="E229" s="52" t="s">
        <v>92</v>
      </c>
      <c r="F229" s="52"/>
      <c r="G229" s="92">
        <v>22079.92063</v>
      </c>
      <c r="H229" s="136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41"/>
      <c r="Y229" s="128"/>
      <c r="Z229" s="92">
        <v>18697.205</v>
      </c>
      <c r="AA229" s="114">
        <f t="shared" si="31"/>
        <v>84.67967486529865</v>
      </c>
      <c r="AC229" s="188"/>
    </row>
    <row r="230" spans="1:27" ht="63.75" outlineLevel="5" thickBot="1">
      <c r="A230" s="53" t="s">
        <v>207</v>
      </c>
      <c r="B230" s="49">
        <v>951</v>
      </c>
      <c r="C230" s="50" t="s">
        <v>55</v>
      </c>
      <c r="D230" s="50" t="s">
        <v>444</v>
      </c>
      <c r="E230" s="50" t="s">
        <v>5</v>
      </c>
      <c r="F230" s="50"/>
      <c r="G230" s="93">
        <f>G231</f>
        <v>8994.01344</v>
      </c>
      <c r="H230" s="136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41"/>
      <c r="Y230" s="128"/>
      <c r="Z230" s="93">
        <f>Z231</f>
        <v>8977.251</v>
      </c>
      <c r="AA230" s="114">
        <f t="shared" si="31"/>
        <v>99.81362669611488</v>
      </c>
    </row>
    <row r="231" spans="1:29" ht="19.5" customHeight="1" outlineLevel="6" thickBot="1">
      <c r="A231" s="47" t="s">
        <v>114</v>
      </c>
      <c r="B231" s="51">
        <v>951</v>
      </c>
      <c r="C231" s="52" t="s">
        <v>55</v>
      </c>
      <c r="D231" s="52" t="s">
        <v>444</v>
      </c>
      <c r="E231" s="52" t="s">
        <v>113</v>
      </c>
      <c r="F231" s="52"/>
      <c r="G231" s="92">
        <v>8994.01344</v>
      </c>
      <c r="H231" s="134" t="e">
        <f>#REF!</f>
        <v>#REF!</v>
      </c>
      <c r="I231" s="134" t="e">
        <f>#REF!</f>
        <v>#REF!</v>
      </c>
      <c r="J231" s="134" t="e">
        <f>#REF!</f>
        <v>#REF!</v>
      </c>
      <c r="K231" s="134" t="e">
        <f>#REF!</f>
        <v>#REF!</v>
      </c>
      <c r="L231" s="134" t="e">
        <f>#REF!</f>
        <v>#REF!</v>
      </c>
      <c r="M231" s="134" t="e">
        <f>#REF!</f>
        <v>#REF!</v>
      </c>
      <c r="N231" s="134" t="e">
        <f>#REF!</f>
        <v>#REF!</v>
      </c>
      <c r="O231" s="134" t="e">
        <f>#REF!</f>
        <v>#REF!</v>
      </c>
      <c r="P231" s="134" t="e">
        <f>#REF!</f>
        <v>#REF!</v>
      </c>
      <c r="Q231" s="134" t="e">
        <f>#REF!</f>
        <v>#REF!</v>
      </c>
      <c r="R231" s="134" t="e">
        <f>#REF!</f>
        <v>#REF!</v>
      </c>
      <c r="S231" s="134" t="e">
        <f>#REF!</f>
        <v>#REF!</v>
      </c>
      <c r="T231" s="134" t="e">
        <f>#REF!</f>
        <v>#REF!</v>
      </c>
      <c r="U231" s="134" t="e">
        <f>#REF!</f>
        <v>#REF!</v>
      </c>
      <c r="V231" s="134" t="e">
        <f>#REF!</f>
        <v>#REF!</v>
      </c>
      <c r="W231" s="134" t="e">
        <f>#REF!</f>
        <v>#REF!</v>
      </c>
      <c r="X231" s="145" t="e">
        <f>#REF!</f>
        <v>#REF!</v>
      </c>
      <c r="Y231" s="128" t="e">
        <f>X231/G222*100</f>
        <v>#REF!</v>
      </c>
      <c r="Z231" s="92">
        <v>8977.251</v>
      </c>
      <c r="AA231" s="114">
        <f t="shared" si="31"/>
        <v>99.81362669611488</v>
      </c>
      <c r="AC231" s="188"/>
    </row>
    <row r="232" spans="1:27" ht="62.25" customHeight="1" outlineLevel="4" thickBot="1">
      <c r="A232" s="95" t="s">
        <v>322</v>
      </c>
      <c r="B232" s="49">
        <v>951</v>
      </c>
      <c r="C232" s="50" t="s">
        <v>55</v>
      </c>
      <c r="D232" s="50" t="s">
        <v>323</v>
      </c>
      <c r="E232" s="50" t="s">
        <v>5</v>
      </c>
      <c r="F232" s="50"/>
      <c r="G232" s="93">
        <f>G233+G234</f>
        <v>756.1265599999999</v>
      </c>
      <c r="H232" s="136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63"/>
      <c r="Y232" s="128"/>
      <c r="Z232" s="93">
        <f>Z233+Z234</f>
        <v>678.8679999999999</v>
      </c>
      <c r="AA232" s="114">
        <f t="shared" si="31"/>
        <v>89.78232427121723</v>
      </c>
    </row>
    <row r="233" spans="1:29" ht="20.25" customHeight="1" outlineLevel="4" thickBot="1">
      <c r="A233" s="102" t="s">
        <v>96</v>
      </c>
      <c r="B233" s="103">
        <v>951</v>
      </c>
      <c r="C233" s="104" t="s">
        <v>55</v>
      </c>
      <c r="D233" s="104" t="s">
        <v>323</v>
      </c>
      <c r="E233" s="104" t="s">
        <v>92</v>
      </c>
      <c r="F233" s="104"/>
      <c r="G233" s="105">
        <v>525.8</v>
      </c>
      <c r="H233" s="136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63"/>
      <c r="Y233" s="128"/>
      <c r="Z233" s="105">
        <v>448.541</v>
      </c>
      <c r="AA233" s="114">
        <f t="shared" si="31"/>
        <v>85.30639026245721</v>
      </c>
      <c r="AC233" s="188"/>
    </row>
    <row r="234" spans="1:29" ht="16.5" outlineLevel="4" thickBot="1">
      <c r="A234" s="47" t="s">
        <v>114</v>
      </c>
      <c r="B234" s="51">
        <v>951</v>
      </c>
      <c r="C234" s="52" t="s">
        <v>55</v>
      </c>
      <c r="D234" s="100" t="s">
        <v>323</v>
      </c>
      <c r="E234" s="52" t="s">
        <v>113</v>
      </c>
      <c r="F234" s="52"/>
      <c r="G234" s="92">
        <v>230.32656</v>
      </c>
      <c r="H234" s="136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63"/>
      <c r="Y234" s="128"/>
      <c r="Z234" s="92">
        <v>230.327</v>
      </c>
      <c r="AA234" s="114">
        <f t="shared" si="31"/>
        <v>100.00019103311402</v>
      </c>
      <c r="AC234" s="188"/>
    </row>
    <row r="235" spans="1:27" ht="50.25" customHeight="1" outlineLevel="4" thickBot="1">
      <c r="A235" s="95" t="s">
        <v>351</v>
      </c>
      <c r="B235" s="49">
        <v>951</v>
      </c>
      <c r="C235" s="50" t="s">
        <v>55</v>
      </c>
      <c r="D235" s="50" t="s">
        <v>350</v>
      </c>
      <c r="E235" s="50" t="s">
        <v>5</v>
      </c>
      <c r="F235" s="50"/>
      <c r="G235" s="93">
        <f>G236+G237</f>
        <v>17000</v>
      </c>
      <c r="H235" s="136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63"/>
      <c r="Y235" s="128"/>
      <c r="Z235" s="93">
        <f>Z236+Z237</f>
        <v>16796.093</v>
      </c>
      <c r="AA235" s="114">
        <f t="shared" si="31"/>
        <v>98.80054705882353</v>
      </c>
    </row>
    <row r="236" spans="1:29" ht="32.25" outlineLevel="4" thickBot="1">
      <c r="A236" s="102" t="s">
        <v>96</v>
      </c>
      <c r="B236" s="103">
        <v>951</v>
      </c>
      <c r="C236" s="104" t="s">
        <v>55</v>
      </c>
      <c r="D236" s="104" t="s">
        <v>350</v>
      </c>
      <c r="E236" s="104" t="s">
        <v>92</v>
      </c>
      <c r="F236" s="104"/>
      <c r="G236" s="105">
        <v>14706.728</v>
      </c>
      <c r="H236" s="136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63"/>
      <c r="Y236" s="128"/>
      <c r="Z236" s="105">
        <v>14502.821</v>
      </c>
      <c r="AA236" s="114">
        <f t="shared" si="31"/>
        <v>98.61351212859856</v>
      </c>
      <c r="AC236" s="188"/>
    </row>
    <row r="237" spans="1:29" ht="16.5" outlineLevel="4" thickBot="1">
      <c r="A237" s="47" t="s">
        <v>114</v>
      </c>
      <c r="B237" s="51">
        <v>951</v>
      </c>
      <c r="C237" s="52" t="s">
        <v>55</v>
      </c>
      <c r="D237" s="100" t="s">
        <v>350</v>
      </c>
      <c r="E237" s="52" t="s">
        <v>113</v>
      </c>
      <c r="F237" s="52"/>
      <c r="G237" s="92">
        <v>2293.272</v>
      </c>
      <c r="H237" s="136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63"/>
      <c r="Y237" s="128"/>
      <c r="Z237" s="92">
        <v>2293.272</v>
      </c>
      <c r="AA237" s="114">
        <f t="shared" si="31"/>
        <v>100</v>
      </c>
      <c r="AC237" s="188"/>
    </row>
    <row r="238" spans="1:27" ht="16.5" outlineLevel="4" thickBot="1">
      <c r="A238" s="8" t="s">
        <v>32</v>
      </c>
      <c r="B238" s="15">
        <v>951</v>
      </c>
      <c r="C238" s="9" t="s">
        <v>11</v>
      </c>
      <c r="D238" s="9" t="s">
        <v>243</v>
      </c>
      <c r="E238" s="9" t="s">
        <v>5</v>
      </c>
      <c r="F238" s="9"/>
      <c r="G238" s="91">
        <f>G239+G246</f>
        <v>5131.56933</v>
      </c>
      <c r="H238" s="136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63"/>
      <c r="Y238" s="128"/>
      <c r="Z238" s="91">
        <f>Z239+Z246</f>
        <v>4288.569</v>
      </c>
      <c r="AA238" s="114">
        <f t="shared" si="31"/>
        <v>83.57227047344598</v>
      </c>
    </row>
    <row r="239" spans="1:27" ht="32.25" outlineLevel="4" thickBot="1">
      <c r="A239" s="68" t="s">
        <v>131</v>
      </c>
      <c r="B239" s="15">
        <v>951</v>
      </c>
      <c r="C239" s="9" t="s">
        <v>11</v>
      </c>
      <c r="D239" s="9" t="s">
        <v>244</v>
      </c>
      <c r="E239" s="9" t="s">
        <v>5</v>
      </c>
      <c r="F239" s="9"/>
      <c r="G239" s="91">
        <f>G240</f>
        <v>4764</v>
      </c>
      <c r="H239" s="136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63"/>
      <c r="Y239" s="128"/>
      <c r="Z239" s="91">
        <f>Z240</f>
        <v>3926</v>
      </c>
      <c r="AA239" s="114">
        <f t="shared" si="31"/>
        <v>82.40973971452561</v>
      </c>
    </row>
    <row r="240" spans="1:27" ht="32.25" outlineLevel="4" thickBot="1">
      <c r="A240" s="68" t="s">
        <v>132</v>
      </c>
      <c r="B240" s="15">
        <v>951</v>
      </c>
      <c r="C240" s="9" t="s">
        <v>11</v>
      </c>
      <c r="D240" s="9" t="s">
        <v>245</v>
      </c>
      <c r="E240" s="9" t="s">
        <v>5</v>
      </c>
      <c r="F240" s="9"/>
      <c r="G240" s="91">
        <f>G241</f>
        <v>4764</v>
      </c>
      <c r="H240" s="136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63"/>
      <c r="Y240" s="128"/>
      <c r="Z240" s="91">
        <f>Z241</f>
        <v>3926</v>
      </c>
      <c r="AA240" s="114">
        <f t="shared" si="31"/>
        <v>82.40973971452561</v>
      </c>
    </row>
    <row r="241" spans="1:27" ht="48" outlineLevel="4" thickBot="1">
      <c r="A241" s="70" t="s">
        <v>352</v>
      </c>
      <c r="B241" s="49">
        <v>951</v>
      </c>
      <c r="C241" s="50" t="s">
        <v>11</v>
      </c>
      <c r="D241" s="50" t="s">
        <v>447</v>
      </c>
      <c r="E241" s="50" t="s">
        <v>5</v>
      </c>
      <c r="F241" s="50"/>
      <c r="G241" s="93">
        <f>G242+G244</f>
        <v>4764</v>
      </c>
      <c r="H241" s="136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63"/>
      <c r="Y241" s="128"/>
      <c r="Z241" s="93">
        <f>Z242+Z244</f>
        <v>3926</v>
      </c>
      <c r="AA241" s="114">
        <f t="shared" si="31"/>
        <v>82.40973971452561</v>
      </c>
    </row>
    <row r="242" spans="1:27" ht="32.25" outlineLevel="4" thickBot="1">
      <c r="A242" s="5" t="s">
        <v>96</v>
      </c>
      <c r="B242" s="17">
        <v>951</v>
      </c>
      <c r="C242" s="6" t="s">
        <v>11</v>
      </c>
      <c r="D242" s="6" t="s">
        <v>447</v>
      </c>
      <c r="E242" s="6" t="s">
        <v>91</v>
      </c>
      <c r="F242" s="6"/>
      <c r="G242" s="96">
        <f>G243</f>
        <v>4764</v>
      </c>
      <c r="H242" s="136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63"/>
      <c r="Y242" s="128"/>
      <c r="Z242" s="96">
        <f>Z243</f>
        <v>3926</v>
      </c>
      <c r="AA242" s="114">
        <f t="shared" si="31"/>
        <v>82.40973971452561</v>
      </c>
    </row>
    <row r="243" spans="1:29" ht="32.25" outlineLevel="4" thickBot="1">
      <c r="A243" s="47" t="s">
        <v>97</v>
      </c>
      <c r="B243" s="51">
        <v>951</v>
      </c>
      <c r="C243" s="52" t="s">
        <v>11</v>
      </c>
      <c r="D243" s="52" t="s">
        <v>447</v>
      </c>
      <c r="E243" s="52" t="s">
        <v>92</v>
      </c>
      <c r="F243" s="52"/>
      <c r="G243" s="92">
        <v>4764</v>
      </c>
      <c r="H243" s="136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63"/>
      <c r="Y243" s="128"/>
      <c r="Z243" s="92">
        <v>3926</v>
      </c>
      <c r="AA243" s="114">
        <f t="shared" si="31"/>
        <v>82.40973971452561</v>
      </c>
      <c r="AC243" s="188"/>
    </row>
    <row r="244" spans="1:27" ht="16.5" outlineLevel="4" thickBot="1">
      <c r="A244" s="5" t="s">
        <v>325</v>
      </c>
      <c r="B244" s="17">
        <v>951</v>
      </c>
      <c r="C244" s="6" t="s">
        <v>11</v>
      </c>
      <c r="D244" s="6" t="s">
        <v>447</v>
      </c>
      <c r="E244" s="6" t="s">
        <v>327</v>
      </c>
      <c r="F244" s="52"/>
      <c r="G244" s="96">
        <f>G245</f>
        <v>0</v>
      </c>
      <c r="H244" s="136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63"/>
      <c r="Y244" s="128"/>
      <c r="Z244" s="96">
        <f>Z245</f>
        <v>0</v>
      </c>
      <c r="AA244" s="114">
        <v>0</v>
      </c>
    </row>
    <row r="245" spans="1:27" ht="48" outlineLevel="4" thickBot="1">
      <c r="A245" s="47" t="s">
        <v>326</v>
      </c>
      <c r="B245" s="51">
        <v>951</v>
      </c>
      <c r="C245" s="52" t="s">
        <v>11</v>
      </c>
      <c r="D245" s="52" t="s">
        <v>447</v>
      </c>
      <c r="E245" s="52" t="s">
        <v>328</v>
      </c>
      <c r="F245" s="52"/>
      <c r="G245" s="92">
        <v>0</v>
      </c>
      <c r="H245" s="136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63"/>
      <c r="Y245" s="128"/>
      <c r="Z245" s="92">
        <v>0</v>
      </c>
      <c r="AA245" s="114">
        <v>0</v>
      </c>
    </row>
    <row r="246" spans="1:27" ht="16.5" outlineLevel="5" thickBot="1">
      <c r="A246" s="11" t="s">
        <v>141</v>
      </c>
      <c r="B246" s="15">
        <v>951</v>
      </c>
      <c r="C246" s="9" t="s">
        <v>11</v>
      </c>
      <c r="D246" s="9" t="s">
        <v>243</v>
      </c>
      <c r="E246" s="9" t="s">
        <v>5</v>
      </c>
      <c r="F246" s="9"/>
      <c r="G246" s="91">
        <f>G247+G253</f>
        <v>367.56933</v>
      </c>
      <c r="H246" s="139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137"/>
      <c r="X246" s="140">
        <v>110.26701</v>
      </c>
      <c r="Y246" s="128">
        <f>X246/G238*100</f>
        <v>2.148797042560857</v>
      </c>
      <c r="Z246" s="91">
        <f>Z247+Z253</f>
        <v>362.569</v>
      </c>
      <c r="AA246" s="114">
        <f t="shared" si="31"/>
        <v>98.63962262575065</v>
      </c>
    </row>
    <row r="247" spans="1:27" ht="32.25" outlineLevel="5" thickBot="1">
      <c r="A247" s="53" t="s">
        <v>216</v>
      </c>
      <c r="B247" s="49">
        <v>951</v>
      </c>
      <c r="C247" s="50" t="s">
        <v>11</v>
      </c>
      <c r="D247" s="50" t="s">
        <v>265</v>
      </c>
      <c r="E247" s="50" t="s">
        <v>5</v>
      </c>
      <c r="F247" s="50"/>
      <c r="G247" s="93">
        <f>G248+G251</f>
        <v>50</v>
      </c>
      <c r="H247" s="139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137"/>
      <c r="X247" s="140"/>
      <c r="Y247" s="128"/>
      <c r="Z247" s="93">
        <f>Z248+Z251</f>
        <v>50</v>
      </c>
      <c r="AA247" s="114">
        <f t="shared" si="31"/>
        <v>100</v>
      </c>
    </row>
    <row r="248" spans="1:27" ht="48" outlineLevel="5" thickBot="1">
      <c r="A248" s="5" t="s">
        <v>151</v>
      </c>
      <c r="B248" s="17">
        <v>951</v>
      </c>
      <c r="C248" s="6" t="s">
        <v>11</v>
      </c>
      <c r="D248" s="6" t="s">
        <v>445</v>
      </c>
      <c r="E248" s="6" t="s">
        <v>5</v>
      </c>
      <c r="F248" s="6"/>
      <c r="G248" s="96">
        <f>G249</f>
        <v>50</v>
      </c>
      <c r="H248" s="132">
        <f aca="true" t="shared" si="33" ref="H248:X248">H249</f>
        <v>0</v>
      </c>
      <c r="I248" s="132">
        <f t="shared" si="33"/>
        <v>0</v>
      </c>
      <c r="J248" s="132">
        <f t="shared" si="33"/>
        <v>0</v>
      </c>
      <c r="K248" s="132">
        <f t="shared" si="33"/>
        <v>0</v>
      </c>
      <c r="L248" s="132">
        <f t="shared" si="33"/>
        <v>0</v>
      </c>
      <c r="M248" s="132">
        <f t="shared" si="33"/>
        <v>0</v>
      </c>
      <c r="N248" s="132">
        <f t="shared" si="33"/>
        <v>0</v>
      </c>
      <c r="O248" s="132">
        <f t="shared" si="33"/>
        <v>0</v>
      </c>
      <c r="P248" s="132">
        <f t="shared" si="33"/>
        <v>0</v>
      </c>
      <c r="Q248" s="132">
        <f t="shared" si="33"/>
        <v>0</v>
      </c>
      <c r="R248" s="132">
        <f t="shared" si="33"/>
        <v>0</v>
      </c>
      <c r="S248" s="132">
        <f t="shared" si="33"/>
        <v>0</v>
      </c>
      <c r="T248" s="132">
        <f t="shared" si="33"/>
        <v>0</v>
      </c>
      <c r="U248" s="132">
        <f t="shared" si="33"/>
        <v>0</v>
      </c>
      <c r="V248" s="132">
        <f t="shared" si="33"/>
        <v>0</v>
      </c>
      <c r="W248" s="132">
        <f t="shared" si="33"/>
        <v>0</v>
      </c>
      <c r="X248" s="143">
        <f t="shared" si="33"/>
        <v>2639.87191</v>
      </c>
      <c r="Y248" s="128" t="e">
        <f>X248/#REF!*100</f>
        <v>#REF!</v>
      </c>
      <c r="Z248" s="96">
        <f>Z249</f>
        <v>50</v>
      </c>
      <c r="AA248" s="114">
        <f t="shared" si="31"/>
        <v>100</v>
      </c>
    </row>
    <row r="249" spans="1:27" ht="18.75" customHeight="1" outlineLevel="5" thickBot="1">
      <c r="A249" s="116" t="s">
        <v>96</v>
      </c>
      <c r="B249" s="117">
        <v>951</v>
      </c>
      <c r="C249" s="118" t="s">
        <v>11</v>
      </c>
      <c r="D249" s="118" t="s">
        <v>445</v>
      </c>
      <c r="E249" s="118" t="s">
        <v>91</v>
      </c>
      <c r="F249" s="118"/>
      <c r="G249" s="124">
        <f>G250</f>
        <v>50</v>
      </c>
      <c r="H249" s="157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58"/>
      <c r="X249" s="159">
        <v>2639.87191</v>
      </c>
      <c r="Y249" s="160" t="e">
        <f>X249/#REF!*100</f>
        <v>#REF!</v>
      </c>
      <c r="Z249" s="124">
        <f>Z250</f>
        <v>50</v>
      </c>
      <c r="AA249" s="114">
        <f t="shared" si="31"/>
        <v>100</v>
      </c>
    </row>
    <row r="250" spans="1:29" ht="32.25" outlineLevel="5" thickBot="1">
      <c r="A250" s="47" t="s">
        <v>97</v>
      </c>
      <c r="B250" s="51">
        <v>951</v>
      </c>
      <c r="C250" s="52" t="s">
        <v>11</v>
      </c>
      <c r="D250" s="52" t="s">
        <v>445</v>
      </c>
      <c r="E250" s="52" t="s">
        <v>92</v>
      </c>
      <c r="F250" s="52"/>
      <c r="G250" s="92">
        <v>50</v>
      </c>
      <c r="H250" s="136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41"/>
      <c r="Y250" s="128"/>
      <c r="Z250" s="92">
        <v>50</v>
      </c>
      <c r="AA250" s="114">
        <f t="shared" si="31"/>
        <v>100</v>
      </c>
      <c r="AC250" s="188"/>
    </row>
    <row r="251" spans="1:27" ht="32.25" outlineLevel="5" thickBot="1">
      <c r="A251" s="5" t="s">
        <v>152</v>
      </c>
      <c r="B251" s="17">
        <v>951</v>
      </c>
      <c r="C251" s="6" t="s">
        <v>11</v>
      </c>
      <c r="D251" s="6" t="s">
        <v>446</v>
      </c>
      <c r="E251" s="6" t="s">
        <v>5</v>
      </c>
      <c r="F251" s="6"/>
      <c r="G251" s="96">
        <f>G252</f>
        <v>0</v>
      </c>
      <c r="H251" s="136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41"/>
      <c r="Y251" s="128"/>
      <c r="Z251" s="96">
        <f>Z252</f>
        <v>0</v>
      </c>
      <c r="AA251" s="114">
        <v>0</v>
      </c>
    </row>
    <row r="252" spans="1:27" ht="97.5" customHeight="1" outlineLevel="5" thickBot="1">
      <c r="A252" s="99" t="s">
        <v>324</v>
      </c>
      <c r="B252" s="51">
        <v>951</v>
      </c>
      <c r="C252" s="52" t="s">
        <v>11</v>
      </c>
      <c r="D252" s="100" t="s">
        <v>446</v>
      </c>
      <c r="E252" s="100" t="s">
        <v>317</v>
      </c>
      <c r="F252" s="100"/>
      <c r="G252" s="101">
        <v>0</v>
      </c>
      <c r="H252" s="136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41"/>
      <c r="Y252" s="128"/>
      <c r="Z252" s="101">
        <v>0</v>
      </c>
      <c r="AA252" s="114">
        <v>0</v>
      </c>
    </row>
    <row r="253" spans="1:27" ht="48" outlineLevel="6" thickBot="1">
      <c r="A253" s="53" t="s">
        <v>358</v>
      </c>
      <c r="B253" s="49">
        <v>951</v>
      </c>
      <c r="C253" s="50" t="s">
        <v>11</v>
      </c>
      <c r="D253" s="50" t="s">
        <v>336</v>
      </c>
      <c r="E253" s="50" t="s">
        <v>5</v>
      </c>
      <c r="F253" s="52"/>
      <c r="G253" s="93">
        <f>G254</f>
        <v>317.56933</v>
      </c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65"/>
      <c r="Y253" s="128"/>
      <c r="Z253" s="93">
        <f>Z254</f>
        <v>312.569</v>
      </c>
      <c r="AA253" s="114">
        <f t="shared" si="31"/>
        <v>98.4254367384911</v>
      </c>
    </row>
    <row r="254" spans="1:27" ht="32.25" outlineLevel="6" thickBot="1">
      <c r="A254" s="5" t="s">
        <v>96</v>
      </c>
      <c r="B254" s="17">
        <v>951</v>
      </c>
      <c r="C254" s="6" t="s">
        <v>11</v>
      </c>
      <c r="D254" s="6" t="s">
        <v>440</v>
      </c>
      <c r="E254" s="6" t="s">
        <v>91</v>
      </c>
      <c r="F254" s="52"/>
      <c r="G254" s="96">
        <f>G255</f>
        <v>317.56933</v>
      </c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65"/>
      <c r="Y254" s="128"/>
      <c r="Z254" s="96">
        <f>Z255</f>
        <v>312.569</v>
      </c>
      <c r="AA254" s="114">
        <f t="shared" si="31"/>
        <v>98.4254367384911</v>
      </c>
    </row>
    <row r="255" spans="1:29" ht="32.25" outlineLevel="6" thickBot="1">
      <c r="A255" s="57" t="s">
        <v>97</v>
      </c>
      <c r="B255" s="51">
        <v>951</v>
      </c>
      <c r="C255" s="52" t="s">
        <v>11</v>
      </c>
      <c r="D255" s="52" t="s">
        <v>440</v>
      </c>
      <c r="E255" s="52" t="s">
        <v>92</v>
      </c>
      <c r="F255" s="52"/>
      <c r="G255" s="92">
        <v>317.56933</v>
      </c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65"/>
      <c r="Y255" s="128"/>
      <c r="Z255" s="92">
        <v>312.569</v>
      </c>
      <c r="AA255" s="114">
        <f t="shared" si="31"/>
        <v>98.4254367384911</v>
      </c>
      <c r="AC255" s="188"/>
    </row>
    <row r="256" spans="1:27" ht="16.5" outlineLevel="3" thickBot="1">
      <c r="A256" s="65" t="s">
        <v>56</v>
      </c>
      <c r="B256" s="14">
        <v>951</v>
      </c>
      <c r="C256" s="26" t="s">
        <v>48</v>
      </c>
      <c r="D256" s="26" t="s">
        <v>243</v>
      </c>
      <c r="E256" s="26" t="s">
        <v>5</v>
      </c>
      <c r="F256" s="26"/>
      <c r="G256" s="98">
        <f>G299+G257+G264</f>
        <v>88861.91115999999</v>
      </c>
      <c r="H256" s="132" t="e">
        <f>#REF!+H317</f>
        <v>#REF!</v>
      </c>
      <c r="I256" s="132" t="e">
        <f>#REF!+I317</f>
        <v>#REF!</v>
      </c>
      <c r="J256" s="132" t="e">
        <f>#REF!+J317</f>
        <v>#REF!</v>
      </c>
      <c r="K256" s="132" t="e">
        <f>#REF!+K317</f>
        <v>#REF!</v>
      </c>
      <c r="L256" s="132" t="e">
        <f>#REF!+L317</f>
        <v>#REF!</v>
      </c>
      <c r="M256" s="132" t="e">
        <f>#REF!+M317</f>
        <v>#REF!</v>
      </c>
      <c r="N256" s="132" t="e">
        <f>#REF!+N317</f>
        <v>#REF!</v>
      </c>
      <c r="O256" s="132" t="e">
        <f>#REF!+O317</f>
        <v>#REF!</v>
      </c>
      <c r="P256" s="132" t="e">
        <f>#REF!+P317</f>
        <v>#REF!</v>
      </c>
      <c r="Q256" s="132" t="e">
        <f>#REF!+Q317</f>
        <v>#REF!</v>
      </c>
      <c r="R256" s="132" t="e">
        <f>#REF!+R317</f>
        <v>#REF!</v>
      </c>
      <c r="S256" s="132" t="e">
        <f>#REF!+S317</f>
        <v>#REF!</v>
      </c>
      <c r="T256" s="132" t="e">
        <f>#REF!+T317</f>
        <v>#REF!</v>
      </c>
      <c r="U256" s="132" t="e">
        <f>#REF!+U317</f>
        <v>#REF!</v>
      </c>
      <c r="V256" s="132" t="e">
        <f>#REF!+V317</f>
        <v>#REF!</v>
      </c>
      <c r="W256" s="132" t="e">
        <f>#REF!+W317</f>
        <v>#REF!</v>
      </c>
      <c r="X256" s="143" t="e">
        <f>#REF!+X317</f>
        <v>#REF!</v>
      </c>
      <c r="Y256" s="128" t="e">
        <f>X256/G251*100</f>
        <v>#REF!</v>
      </c>
      <c r="Z256" s="98">
        <f>Z299+Z257+Z264</f>
        <v>89644.76</v>
      </c>
      <c r="AA256" s="114">
        <f t="shared" si="31"/>
        <v>100.88097231961449</v>
      </c>
    </row>
    <row r="257" spans="1:27" ht="16.5" outlineLevel="3" thickBot="1">
      <c r="A257" s="46" t="s">
        <v>204</v>
      </c>
      <c r="B257" s="15">
        <v>951</v>
      </c>
      <c r="C257" s="9" t="s">
        <v>205</v>
      </c>
      <c r="D257" s="9" t="s">
        <v>243</v>
      </c>
      <c r="E257" s="9" t="s">
        <v>5</v>
      </c>
      <c r="F257" s="9"/>
      <c r="G257" s="91">
        <f>G258</f>
        <v>12594.98487</v>
      </c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43"/>
      <c r="Y257" s="128"/>
      <c r="Z257" s="91">
        <f>Z258</f>
        <v>12159.42</v>
      </c>
      <c r="AA257" s="114">
        <f t="shared" si="31"/>
        <v>96.54175948208186</v>
      </c>
    </row>
    <row r="258" spans="1:27" ht="16.5" outlineLevel="5" thickBot="1">
      <c r="A258" s="11" t="s">
        <v>141</v>
      </c>
      <c r="B258" s="15">
        <v>951</v>
      </c>
      <c r="C258" s="9" t="s">
        <v>205</v>
      </c>
      <c r="D258" s="9" t="s">
        <v>243</v>
      </c>
      <c r="E258" s="9" t="s">
        <v>5</v>
      </c>
      <c r="F258" s="9"/>
      <c r="G258" s="91">
        <f>G259</f>
        <v>12594.98487</v>
      </c>
      <c r="H258" s="136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41"/>
      <c r="Y258" s="128"/>
      <c r="Z258" s="91">
        <f>Z259</f>
        <v>12159.42</v>
      </c>
      <c r="AA258" s="114">
        <f t="shared" si="31"/>
        <v>96.54175948208186</v>
      </c>
    </row>
    <row r="259" spans="1:27" ht="32.25" outlineLevel="5" thickBot="1">
      <c r="A259" s="70" t="s">
        <v>360</v>
      </c>
      <c r="B259" s="49">
        <v>951</v>
      </c>
      <c r="C259" s="50" t="s">
        <v>205</v>
      </c>
      <c r="D259" s="50" t="s">
        <v>338</v>
      </c>
      <c r="E259" s="50" t="s">
        <v>5</v>
      </c>
      <c r="F259" s="50"/>
      <c r="G259" s="93">
        <f>G260</f>
        <v>12594.98487</v>
      </c>
      <c r="H259" s="136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41"/>
      <c r="Y259" s="128"/>
      <c r="Z259" s="93">
        <f>Z260</f>
        <v>12159.42</v>
      </c>
      <c r="AA259" s="114">
        <f t="shared" si="31"/>
        <v>96.54175948208186</v>
      </c>
    </row>
    <row r="260" spans="1:27" ht="29.25" customHeight="1" outlineLevel="5" thickBot="1">
      <c r="A260" s="5" t="s">
        <v>339</v>
      </c>
      <c r="B260" s="17">
        <v>951</v>
      </c>
      <c r="C260" s="6" t="s">
        <v>205</v>
      </c>
      <c r="D260" s="6" t="s">
        <v>448</v>
      </c>
      <c r="E260" s="6" t="s">
        <v>5</v>
      </c>
      <c r="F260" s="10"/>
      <c r="G260" s="96">
        <f>G261</f>
        <v>12594.98487</v>
      </c>
      <c r="H260" s="136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41"/>
      <c r="Y260" s="128"/>
      <c r="Z260" s="96">
        <f>Z261</f>
        <v>12159.42</v>
      </c>
      <c r="AA260" s="114">
        <f t="shared" si="31"/>
        <v>96.54175948208186</v>
      </c>
    </row>
    <row r="261" spans="1:27" ht="21" customHeight="1" outlineLevel="5" thickBot="1">
      <c r="A261" s="116" t="s">
        <v>96</v>
      </c>
      <c r="B261" s="117">
        <v>951</v>
      </c>
      <c r="C261" s="118" t="s">
        <v>205</v>
      </c>
      <c r="D261" s="118" t="s">
        <v>448</v>
      </c>
      <c r="E261" s="118" t="s">
        <v>91</v>
      </c>
      <c r="F261" s="119"/>
      <c r="G261" s="124">
        <f>G263+G262</f>
        <v>12594.98487</v>
      </c>
      <c r="H261" s="161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62"/>
      <c r="Y261" s="160"/>
      <c r="Z261" s="124">
        <f>Z263+Z262</f>
        <v>12159.42</v>
      </c>
      <c r="AA261" s="114">
        <f t="shared" si="31"/>
        <v>96.54175948208186</v>
      </c>
    </row>
    <row r="262" spans="1:29" ht="21" customHeight="1" outlineLevel="5" thickBot="1">
      <c r="A262" s="47" t="s">
        <v>314</v>
      </c>
      <c r="B262" s="51">
        <v>951</v>
      </c>
      <c r="C262" s="52" t="s">
        <v>205</v>
      </c>
      <c r="D262" s="52" t="s">
        <v>448</v>
      </c>
      <c r="E262" s="52" t="s">
        <v>313</v>
      </c>
      <c r="F262" s="10"/>
      <c r="G262" s="92">
        <v>5658.44002</v>
      </c>
      <c r="H262" s="136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41"/>
      <c r="Y262" s="128"/>
      <c r="Z262" s="92">
        <v>5554.847</v>
      </c>
      <c r="AA262" s="114">
        <f t="shared" si="31"/>
        <v>98.1692300416043</v>
      </c>
      <c r="AC262" s="188"/>
    </row>
    <row r="263" spans="1:29" ht="32.25" outlineLevel="5" thickBot="1">
      <c r="A263" s="47" t="s">
        <v>97</v>
      </c>
      <c r="B263" s="51">
        <v>951</v>
      </c>
      <c r="C263" s="52" t="s">
        <v>205</v>
      </c>
      <c r="D263" s="52" t="s">
        <v>448</v>
      </c>
      <c r="E263" s="52" t="s">
        <v>92</v>
      </c>
      <c r="F263" s="10"/>
      <c r="G263" s="92">
        <v>6936.54485</v>
      </c>
      <c r="H263" s="136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41"/>
      <c r="Y263" s="128"/>
      <c r="Z263" s="92">
        <v>6604.573</v>
      </c>
      <c r="AA263" s="114">
        <f t="shared" si="31"/>
        <v>95.214161269353</v>
      </c>
      <c r="AC263" s="188"/>
    </row>
    <row r="264" spans="1:27" ht="16.5" outlineLevel="5" thickBot="1">
      <c r="A264" s="46" t="s">
        <v>230</v>
      </c>
      <c r="B264" s="15">
        <v>951</v>
      </c>
      <c r="C264" s="9" t="s">
        <v>232</v>
      </c>
      <c r="D264" s="9" t="s">
        <v>243</v>
      </c>
      <c r="E264" s="9" t="s">
        <v>5</v>
      </c>
      <c r="F264" s="52"/>
      <c r="G264" s="91">
        <f>G265</f>
        <v>76266.19729</v>
      </c>
      <c r="H264" s="136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41"/>
      <c r="Y264" s="128"/>
      <c r="Z264" s="91">
        <f>Z265</f>
        <v>77484.61099999999</v>
      </c>
      <c r="AA264" s="114">
        <f t="shared" si="31"/>
        <v>101.59758025612187</v>
      </c>
    </row>
    <row r="265" spans="1:27" ht="16.5" outlineLevel="5" thickBot="1">
      <c r="A265" s="11" t="s">
        <v>153</v>
      </c>
      <c r="B265" s="15">
        <v>951</v>
      </c>
      <c r="C265" s="9" t="s">
        <v>232</v>
      </c>
      <c r="D265" s="9" t="s">
        <v>243</v>
      </c>
      <c r="E265" s="9" t="s">
        <v>5</v>
      </c>
      <c r="F265" s="52"/>
      <c r="G265" s="91">
        <f>G266+G295+G298</f>
        <v>76266.19729</v>
      </c>
      <c r="H265" s="136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41"/>
      <c r="Y265" s="128"/>
      <c r="Z265" s="91">
        <f>Z266+Z295+Z298</f>
        <v>77484.61099999999</v>
      </c>
      <c r="AA265" s="114">
        <f t="shared" si="31"/>
        <v>101.59758025612187</v>
      </c>
    </row>
    <row r="266" spans="1:27" ht="32.25" outlineLevel="5" thickBot="1">
      <c r="A266" s="53" t="s">
        <v>217</v>
      </c>
      <c r="B266" s="49">
        <v>951</v>
      </c>
      <c r="C266" s="50" t="s">
        <v>232</v>
      </c>
      <c r="D266" s="50" t="s">
        <v>266</v>
      </c>
      <c r="E266" s="50" t="s">
        <v>5</v>
      </c>
      <c r="F266" s="50"/>
      <c r="G266" s="93">
        <f>G273+G267+G277+G280+G283+G292+G286+G289</f>
        <v>73910.07943</v>
      </c>
      <c r="H266" s="136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41"/>
      <c r="Y266" s="128"/>
      <c r="Z266" s="93">
        <f>Z273+Z267+Z277+Z280+Z283+Z292+Z286+Z289</f>
        <v>67594.79</v>
      </c>
      <c r="AA266" s="114">
        <f t="shared" si="31"/>
        <v>91.45544223642568</v>
      </c>
    </row>
    <row r="267" spans="1:27" ht="48" outlineLevel="5" thickBot="1">
      <c r="A267" s="5" t="s">
        <v>203</v>
      </c>
      <c r="B267" s="17">
        <v>951</v>
      </c>
      <c r="C267" s="6" t="s">
        <v>232</v>
      </c>
      <c r="D267" s="6" t="s">
        <v>449</v>
      </c>
      <c r="E267" s="6" t="s">
        <v>5</v>
      </c>
      <c r="F267" s="6"/>
      <c r="G267" s="96">
        <f>G268+G271</f>
        <v>11304.69087</v>
      </c>
      <c r="H267" s="136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41"/>
      <c r="Y267" s="128"/>
      <c r="Z267" s="96">
        <f>Z268+Z271</f>
        <v>8711.74</v>
      </c>
      <c r="AA267" s="114">
        <f t="shared" si="31"/>
        <v>77.06305373744377</v>
      </c>
    </row>
    <row r="268" spans="1:27" ht="19.5" customHeight="1" outlineLevel="5" thickBot="1">
      <c r="A268" s="116" t="s">
        <v>96</v>
      </c>
      <c r="B268" s="117">
        <v>951</v>
      </c>
      <c r="C268" s="118" t="s">
        <v>232</v>
      </c>
      <c r="D268" s="118" t="s">
        <v>449</v>
      </c>
      <c r="E268" s="118" t="s">
        <v>91</v>
      </c>
      <c r="F268" s="118"/>
      <c r="G268" s="124">
        <f>G269+G270</f>
        <v>10544.18102</v>
      </c>
      <c r="H268" s="161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62"/>
      <c r="Y268" s="160"/>
      <c r="Z268" s="124">
        <f>Z269+Z270</f>
        <v>8435.688</v>
      </c>
      <c r="AA268" s="114">
        <f t="shared" si="31"/>
        <v>80.00325472409237</v>
      </c>
    </row>
    <row r="269" spans="1:29" ht="32.25" outlineLevel="5" thickBot="1">
      <c r="A269" s="47" t="s">
        <v>314</v>
      </c>
      <c r="B269" s="51">
        <v>951</v>
      </c>
      <c r="C269" s="52" t="s">
        <v>232</v>
      </c>
      <c r="D269" s="52" t="s">
        <v>449</v>
      </c>
      <c r="E269" s="52" t="s">
        <v>313</v>
      </c>
      <c r="F269" s="52"/>
      <c r="G269" s="92">
        <v>5064.235</v>
      </c>
      <c r="H269" s="136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41"/>
      <c r="Y269" s="128"/>
      <c r="Z269" s="92">
        <v>4710.414</v>
      </c>
      <c r="AA269" s="114">
        <f t="shared" si="31"/>
        <v>93.01333765119509</v>
      </c>
      <c r="AC269" s="188"/>
    </row>
    <row r="270" spans="1:29" ht="32.25" outlineLevel="5" thickBot="1">
      <c r="A270" s="47" t="s">
        <v>97</v>
      </c>
      <c r="B270" s="51">
        <v>951</v>
      </c>
      <c r="C270" s="52" t="s">
        <v>232</v>
      </c>
      <c r="D270" s="52" t="s">
        <v>449</v>
      </c>
      <c r="E270" s="52" t="s">
        <v>92</v>
      </c>
      <c r="F270" s="52"/>
      <c r="G270" s="92">
        <v>5479.94602</v>
      </c>
      <c r="H270" s="136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41"/>
      <c r="Y270" s="128"/>
      <c r="Z270" s="92">
        <v>3725.274</v>
      </c>
      <c r="AA270" s="114">
        <f aca="true" t="shared" si="34" ref="AA270:AA334">Z270/G270*100</f>
        <v>67.9801221837583</v>
      </c>
      <c r="AC270" s="188"/>
    </row>
    <row r="271" spans="1:27" ht="16.5" outlineLevel="5" thickBot="1">
      <c r="A271" s="116" t="s">
        <v>325</v>
      </c>
      <c r="B271" s="117">
        <v>951</v>
      </c>
      <c r="C271" s="118" t="s">
        <v>232</v>
      </c>
      <c r="D271" s="118" t="s">
        <v>449</v>
      </c>
      <c r="E271" s="118" t="s">
        <v>327</v>
      </c>
      <c r="F271" s="118"/>
      <c r="G271" s="124">
        <f>G272</f>
        <v>760.50985</v>
      </c>
      <c r="H271" s="161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62"/>
      <c r="Y271" s="160"/>
      <c r="Z271" s="124">
        <f>Z272</f>
        <v>276.052</v>
      </c>
      <c r="AA271" s="114">
        <f t="shared" si="34"/>
        <v>36.298280686305375</v>
      </c>
    </row>
    <row r="272" spans="1:29" ht="48" outlineLevel="5" thickBot="1">
      <c r="A272" s="47" t="s">
        <v>326</v>
      </c>
      <c r="B272" s="51">
        <v>951</v>
      </c>
      <c r="C272" s="52" t="s">
        <v>232</v>
      </c>
      <c r="D272" s="52" t="s">
        <v>449</v>
      </c>
      <c r="E272" s="52" t="s">
        <v>328</v>
      </c>
      <c r="F272" s="52"/>
      <c r="G272" s="92">
        <v>760.50985</v>
      </c>
      <c r="H272" s="136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41"/>
      <c r="Y272" s="128"/>
      <c r="Z272" s="92">
        <v>276.052</v>
      </c>
      <c r="AA272" s="114">
        <f t="shared" si="34"/>
        <v>36.298280686305375</v>
      </c>
      <c r="AC272" s="188"/>
    </row>
    <row r="273" spans="1:27" ht="48" outlineLevel="5" thickBot="1">
      <c r="A273" s="5" t="s">
        <v>231</v>
      </c>
      <c r="B273" s="17">
        <v>951</v>
      </c>
      <c r="C273" s="6" t="s">
        <v>232</v>
      </c>
      <c r="D273" s="6" t="s">
        <v>450</v>
      </c>
      <c r="E273" s="6" t="s">
        <v>5</v>
      </c>
      <c r="F273" s="6"/>
      <c r="G273" s="96">
        <f>G274</f>
        <v>2503.66731</v>
      </c>
      <c r="H273" s="136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41"/>
      <c r="Y273" s="128"/>
      <c r="Z273" s="96">
        <f>Z274</f>
        <v>2503.667</v>
      </c>
      <c r="AA273" s="114">
        <f t="shared" si="34"/>
        <v>99.99998761816322</v>
      </c>
    </row>
    <row r="274" spans="1:27" ht="18.75" customHeight="1" outlineLevel="5" thickBot="1">
      <c r="A274" s="116" t="s">
        <v>96</v>
      </c>
      <c r="B274" s="117">
        <v>951</v>
      </c>
      <c r="C274" s="118" t="s">
        <v>232</v>
      </c>
      <c r="D274" s="118" t="s">
        <v>450</v>
      </c>
      <c r="E274" s="118" t="s">
        <v>91</v>
      </c>
      <c r="F274" s="118"/>
      <c r="G274" s="124">
        <f>G275+G276</f>
        <v>2503.66731</v>
      </c>
      <c r="H274" s="161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62"/>
      <c r="Y274" s="160"/>
      <c r="Z274" s="124">
        <f>Z275+Z276</f>
        <v>2503.667</v>
      </c>
      <c r="AA274" s="114">
        <f t="shared" si="34"/>
        <v>99.99998761816322</v>
      </c>
    </row>
    <row r="275" spans="1:29" ht="18.75" customHeight="1" outlineLevel="5" thickBot="1">
      <c r="A275" s="47" t="s">
        <v>314</v>
      </c>
      <c r="B275" s="51">
        <v>951</v>
      </c>
      <c r="C275" s="52" t="s">
        <v>232</v>
      </c>
      <c r="D275" s="52" t="s">
        <v>450</v>
      </c>
      <c r="E275" s="52" t="s">
        <v>313</v>
      </c>
      <c r="F275" s="52"/>
      <c r="G275" s="92">
        <v>2383.66731</v>
      </c>
      <c r="H275" s="136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41"/>
      <c r="Y275" s="128"/>
      <c r="Z275" s="92">
        <v>2383.667</v>
      </c>
      <c r="AA275" s="114">
        <f t="shared" si="34"/>
        <v>99.99998699482941</v>
      </c>
      <c r="AC275" s="188"/>
    </row>
    <row r="276" spans="1:29" ht="32.25" outlineLevel="5" thickBot="1">
      <c r="A276" s="47" t="s">
        <v>97</v>
      </c>
      <c r="B276" s="51">
        <v>951</v>
      </c>
      <c r="C276" s="52" t="s">
        <v>232</v>
      </c>
      <c r="D276" s="52" t="s">
        <v>450</v>
      </c>
      <c r="E276" s="52" t="s">
        <v>92</v>
      </c>
      <c r="F276" s="52"/>
      <c r="G276" s="92">
        <v>120</v>
      </c>
      <c r="H276" s="136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41"/>
      <c r="Y276" s="128"/>
      <c r="Z276" s="92">
        <v>120</v>
      </c>
      <c r="AA276" s="114">
        <f t="shared" si="34"/>
        <v>100</v>
      </c>
      <c r="AC276" s="188"/>
    </row>
    <row r="277" spans="1:27" ht="48" outlineLevel="5" thickBot="1">
      <c r="A277" s="5" t="s">
        <v>376</v>
      </c>
      <c r="B277" s="17">
        <v>951</v>
      </c>
      <c r="C277" s="6" t="s">
        <v>232</v>
      </c>
      <c r="D277" s="6" t="s">
        <v>379</v>
      </c>
      <c r="E277" s="6" t="s">
        <v>5</v>
      </c>
      <c r="F277" s="6"/>
      <c r="G277" s="96">
        <f>G278</f>
        <v>3692.78865</v>
      </c>
      <c r="H277" s="136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41"/>
      <c r="Y277" s="128"/>
      <c r="Z277" s="96">
        <f>Z278</f>
        <v>3539.808</v>
      </c>
      <c r="AA277" s="114">
        <f t="shared" si="34"/>
        <v>95.85731368623004</v>
      </c>
    </row>
    <row r="278" spans="1:27" ht="32.25" outlineLevel="5" thickBot="1">
      <c r="A278" s="116" t="s">
        <v>96</v>
      </c>
      <c r="B278" s="117">
        <v>951</v>
      </c>
      <c r="C278" s="118" t="s">
        <v>232</v>
      </c>
      <c r="D278" s="118" t="s">
        <v>379</v>
      </c>
      <c r="E278" s="118" t="s">
        <v>91</v>
      </c>
      <c r="F278" s="118"/>
      <c r="G278" s="124">
        <f>G279</f>
        <v>3692.78865</v>
      </c>
      <c r="H278" s="161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62"/>
      <c r="Y278" s="160"/>
      <c r="Z278" s="124">
        <f>Z279</f>
        <v>3539.808</v>
      </c>
      <c r="AA278" s="114">
        <f t="shared" si="34"/>
        <v>95.85731368623004</v>
      </c>
    </row>
    <row r="279" spans="1:29" ht="32.25" outlineLevel="5" thickBot="1">
      <c r="A279" s="47" t="s">
        <v>314</v>
      </c>
      <c r="B279" s="51">
        <v>951</v>
      </c>
      <c r="C279" s="52" t="s">
        <v>232</v>
      </c>
      <c r="D279" s="52" t="s">
        <v>379</v>
      </c>
      <c r="E279" s="52" t="s">
        <v>313</v>
      </c>
      <c r="F279" s="52"/>
      <c r="G279" s="92">
        <v>3692.78865</v>
      </c>
      <c r="H279" s="136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41"/>
      <c r="Y279" s="128"/>
      <c r="Z279" s="92">
        <v>3539.808</v>
      </c>
      <c r="AA279" s="114">
        <f t="shared" si="34"/>
        <v>95.85731368623004</v>
      </c>
      <c r="AC279" s="188"/>
    </row>
    <row r="280" spans="1:27" ht="63.75" outlineLevel="5" thickBot="1">
      <c r="A280" s="5" t="s">
        <v>377</v>
      </c>
      <c r="B280" s="17">
        <v>951</v>
      </c>
      <c r="C280" s="6" t="s">
        <v>232</v>
      </c>
      <c r="D280" s="6" t="s">
        <v>380</v>
      </c>
      <c r="E280" s="6" t="s">
        <v>5</v>
      </c>
      <c r="F280" s="6"/>
      <c r="G280" s="96">
        <f>G281</f>
        <v>48900</v>
      </c>
      <c r="H280" s="136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41"/>
      <c r="Y280" s="128"/>
      <c r="Z280" s="96">
        <f>Z281</f>
        <v>48900</v>
      </c>
      <c r="AA280" s="114">
        <f t="shared" si="34"/>
        <v>100</v>
      </c>
    </row>
    <row r="281" spans="1:27" ht="16.5" outlineLevel="5" thickBot="1">
      <c r="A281" s="116" t="s">
        <v>325</v>
      </c>
      <c r="B281" s="117">
        <v>951</v>
      </c>
      <c r="C281" s="118" t="s">
        <v>232</v>
      </c>
      <c r="D281" s="118" t="s">
        <v>380</v>
      </c>
      <c r="E281" s="118" t="s">
        <v>327</v>
      </c>
      <c r="F281" s="118"/>
      <c r="G281" s="124">
        <f>G282</f>
        <v>48900</v>
      </c>
      <c r="H281" s="161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62"/>
      <c r="Y281" s="160"/>
      <c r="Z281" s="124">
        <f>Z282</f>
        <v>48900</v>
      </c>
      <c r="AA281" s="114">
        <f t="shared" si="34"/>
        <v>100</v>
      </c>
    </row>
    <row r="282" spans="1:29" ht="48" outlineLevel="5" thickBot="1">
      <c r="A282" s="47" t="s">
        <v>326</v>
      </c>
      <c r="B282" s="51">
        <v>951</v>
      </c>
      <c r="C282" s="52" t="s">
        <v>232</v>
      </c>
      <c r="D282" s="52" t="s">
        <v>380</v>
      </c>
      <c r="E282" s="52" t="s">
        <v>328</v>
      </c>
      <c r="F282" s="52"/>
      <c r="G282" s="92">
        <v>48900</v>
      </c>
      <c r="H282" s="136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41"/>
      <c r="Y282" s="128"/>
      <c r="Z282" s="92">
        <v>48900</v>
      </c>
      <c r="AA282" s="114">
        <f t="shared" si="34"/>
        <v>100</v>
      </c>
      <c r="AC282" s="188"/>
    </row>
    <row r="283" spans="1:27" ht="32.25" outlineLevel="5" thickBot="1">
      <c r="A283" s="5" t="s">
        <v>378</v>
      </c>
      <c r="B283" s="17">
        <v>951</v>
      </c>
      <c r="C283" s="6" t="s">
        <v>232</v>
      </c>
      <c r="D283" s="6" t="s">
        <v>381</v>
      </c>
      <c r="E283" s="6" t="s">
        <v>5</v>
      </c>
      <c r="F283" s="6"/>
      <c r="G283" s="96">
        <f>G284</f>
        <v>3978</v>
      </c>
      <c r="H283" s="136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41"/>
      <c r="Y283" s="128"/>
      <c r="Z283" s="96">
        <f>Z284</f>
        <v>515.723</v>
      </c>
      <c r="AA283" s="114">
        <f t="shared" si="34"/>
        <v>12.96437908496732</v>
      </c>
    </row>
    <row r="284" spans="1:27" ht="48" outlineLevel="5" thickBot="1">
      <c r="A284" s="116" t="s">
        <v>397</v>
      </c>
      <c r="B284" s="117">
        <v>951</v>
      </c>
      <c r="C284" s="118" t="s">
        <v>232</v>
      </c>
      <c r="D284" s="118" t="s">
        <v>381</v>
      </c>
      <c r="E284" s="118" t="s">
        <v>395</v>
      </c>
      <c r="F284" s="118"/>
      <c r="G284" s="124">
        <f>G285</f>
        <v>3978</v>
      </c>
      <c r="H284" s="161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62"/>
      <c r="Y284" s="160"/>
      <c r="Z284" s="124">
        <f>Z285</f>
        <v>515.723</v>
      </c>
      <c r="AA284" s="114">
        <f t="shared" si="34"/>
        <v>12.96437908496732</v>
      </c>
    </row>
    <row r="285" spans="1:29" ht="63.75" outlineLevel="5" thickBot="1">
      <c r="A285" s="47" t="s">
        <v>398</v>
      </c>
      <c r="B285" s="51">
        <v>951</v>
      </c>
      <c r="C285" s="52" t="s">
        <v>232</v>
      </c>
      <c r="D285" s="52" t="s">
        <v>381</v>
      </c>
      <c r="E285" s="52" t="s">
        <v>396</v>
      </c>
      <c r="F285" s="52"/>
      <c r="G285" s="92">
        <v>3978</v>
      </c>
      <c r="H285" s="136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41"/>
      <c r="Y285" s="128"/>
      <c r="Z285" s="92">
        <v>515.723</v>
      </c>
      <c r="AA285" s="114">
        <f t="shared" si="34"/>
        <v>12.96437908496732</v>
      </c>
      <c r="AC285" s="188"/>
    </row>
    <row r="286" spans="1:27" ht="48" outlineLevel="5" thickBot="1">
      <c r="A286" s="5" t="s">
        <v>407</v>
      </c>
      <c r="B286" s="17">
        <v>951</v>
      </c>
      <c r="C286" s="6" t="s">
        <v>232</v>
      </c>
      <c r="D286" s="6" t="s">
        <v>409</v>
      </c>
      <c r="E286" s="6" t="s">
        <v>5</v>
      </c>
      <c r="F286" s="6"/>
      <c r="G286" s="96">
        <f>G287</f>
        <v>109.4786</v>
      </c>
      <c r="H286" s="136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41"/>
      <c r="Y286" s="128"/>
      <c r="Z286" s="96">
        <f>Z287</f>
        <v>109.479</v>
      </c>
      <c r="AA286" s="114">
        <f t="shared" si="34"/>
        <v>100.00036536820896</v>
      </c>
    </row>
    <row r="287" spans="1:27" ht="32.25" outlineLevel="5" thickBot="1">
      <c r="A287" s="116" t="s">
        <v>96</v>
      </c>
      <c r="B287" s="117">
        <v>951</v>
      </c>
      <c r="C287" s="118" t="s">
        <v>232</v>
      </c>
      <c r="D287" s="118" t="s">
        <v>409</v>
      </c>
      <c r="E287" s="118" t="s">
        <v>91</v>
      </c>
      <c r="F287" s="118"/>
      <c r="G287" s="124">
        <f>G288</f>
        <v>109.4786</v>
      </c>
      <c r="H287" s="161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62"/>
      <c r="Y287" s="160"/>
      <c r="Z287" s="124">
        <f>Z288</f>
        <v>109.479</v>
      </c>
      <c r="AA287" s="114">
        <f t="shared" si="34"/>
        <v>100.00036536820896</v>
      </c>
    </row>
    <row r="288" spans="1:29" ht="32.25" outlineLevel="5" thickBot="1">
      <c r="A288" s="47" t="s">
        <v>314</v>
      </c>
      <c r="B288" s="51">
        <v>951</v>
      </c>
      <c r="C288" s="52" t="s">
        <v>232</v>
      </c>
      <c r="D288" s="52" t="s">
        <v>409</v>
      </c>
      <c r="E288" s="52" t="s">
        <v>313</v>
      </c>
      <c r="F288" s="52"/>
      <c r="G288" s="92">
        <v>109.4786</v>
      </c>
      <c r="H288" s="136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41"/>
      <c r="Y288" s="128"/>
      <c r="Z288" s="92">
        <v>109.479</v>
      </c>
      <c r="AA288" s="114">
        <f t="shared" si="34"/>
        <v>100.00036536820896</v>
      </c>
      <c r="AC288" s="188"/>
    </row>
    <row r="289" spans="1:27" ht="48" outlineLevel="5" thickBot="1">
      <c r="A289" s="5" t="s">
        <v>408</v>
      </c>
      <c r="B289" s="17">
        <v>951</v>
      </c>
      <c r="C289" s="6" t="s">
        <v>232</v>
      </c>
      <c r="D289" s="6" t="s">
        <v>410</v>
      </c>
      <c r="E289" s="6" t="s">
        <v>5</v>
      </c>
      <c r="F289" s="6"/>
      <c r="G289" s="96">
        <f>G290</f>
        <v>3298.423</v>
      </c>
      <c r="H289" s="136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41"/>
      <c r="Y289" s="128"/>
      <c r="Z289" s="96">
        <f>Z290</f>
        <v>3298.423</v>
      </c>
      <c r="AA289" s="114">
        <f t="shared" si="34"/>
        <v>100</v>
      </c>
    </row>
    <row r="290" spans="1:27" ht="16.5" outlineLevel="5" thickBot="1">
      <c r="A290" s="116" t="s">
        <v>325</v>
      </c>
      <c r="B290" s="117">
        <v>951</v>
      </c>
      <c r="C290" s="118" t="s">
        <v>232</v>
      </c>
      <c r="D290" s="118" t="s">
        <v>410</v>
      </c>
      <c r="E290" s="118" t="s">
        <v>327</v>
      </c>
      <c r="F290" s="118"/>
      <c r="G290" s="124">
        <f>G291</f>
        <v>3298.423</v>
      </c>
      <c r="H290" s="161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62"/>
      <c r="Y290" s="160"/>
      <c r="Z290" s="124">
        <f>Z291</f>
        <v>3298.423</v>
      </c>
      <c r="AA290" s="114">
        <f t="shared" si="34"/>
        <v>100</v>
      </c>
    </row>
    <row r="291" spans="1:29" ht="48" outlineLevel="5" thickBot="1">
      <c r="A291" s="47" t="s">
        <v>326</v>
      </c>
      <c r="B291" s="51">
        <v>951</v>
      </c>
      <c r="C291" s="52" t="s">
        <v>232</v>
      </c>
      <c r="D291" s="52" t="s">
        <v>410</v>
      </c>
      <c r="E291" s="52" t="s">
        <v>328</v>
      </c>
      <c r="F291" s="52"/>
      <c r="G291" s="92">
        <v>3298.423</v>
      </c>
      <c r="H291" s="136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41"/>
      <c r="Y291" s="128"/>
      <c r="Z291" s="92">
        <v>3298.423</v>
      </c>
      <c r="AA291" s="114">
        <f t="shared" si="34"/>
        <v>100</v>
      </c>
      <c r="AC291" s="188"/>
    </row>
    <row r="292" spans="1:27" ht="32.25" outlineLevel="5" thickBot="1">
      <c r="A292" s="5" t="s">
        <v>401</v>
      </c>
      <c r="B292" s="17">
        <v>951</v>
      </c>
      <c r="C292" s="6" t="s">
        <v>232</v>
      </c>
      <c r="D292" s="6" t="s">
        <v>402</v>
      </c>
      <c r="E292" s="6" t="s">
        <v>5</v>
      </c>
      <c r="F292" s="6"/>
      <c r="G292" s="96">
        <f>G293</f>
        <v>123.031</v>
      </c>
      <c r="H292" s="136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41"/>
      <c r="Y292" s="128"/>
      <c r="Z292" s="96">
        <f>Z293</f>
        <v>15.95</v>
      </c>
      <c r="AA292" s="114">
        <f t="shared" si="34"/>
        <v>12.964212271703879</v>
      </c>
    </row>
    <row r="293" spans="1:27" ht="48" outlineLevel="5" thickBot="1">
      <c r="A293" s="116" t="s">
        <v>397</v>
      </c>
      <c r="B293" s="117">
        <v>951</v>
      </c>
      <c r="C293" s="118" t="s">
        <v>232</v>
      </c>
      <c r="D293" s="118" t="s">
        <v>402</v>
      </c>
      <c r="E293" s="118" t="s">
        <v>395</v>
      </c>
      <c r="F293" s="118"/>
      <c r="G293" s="124">
        <f>G294</f>
        <v>123.031</v>
      </c>
      <c r="H293" s="161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62"/>
      <c r="Y293" s="160"/>
      <c r="Z293" s="124">
        <f>Z294</f>
        <v>15.95</v>
      </c>
      <c r="AA293" s="114">
        <f t="shared" si="34"/>
        <v>12.964212271703879</v>
      </c>
    </row>
    <row r="294" spans="1:29" ht="63.75" outlineLevel="5" thickBot="1">
      <c r="A294" s="47" t="s">
        <v>398</v>
      </c>
      <c r="B294" s="51">
        <v>951</v>
      </c>
      <c r="C294" s="52" t="s">
        <v>232</v>
      </c>
      <c r="D294" s="52" t="s">
        <v>402</v>
      </c>
      <c r="E294" s="52" t="s">
        <v>396</v>
      </c>
      <c r="F294" s="52"/>
      <c r="G294" s="92">
        <v>123.031</v>
      </c>
      <c r="H294" s="136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41"/>
      <c r="Y294" s="128"/>
      <c r="Z294" s="92">
        <v>15.95</v>
      </c>
      <c r="AA294" s="114">
        <f t="shared" si="34"/>
        <v>12.964212271703879</v>
      </c>
      <c r="AC294" s="188"/>
    </row>
    <row r="295" spans="1:27" ht="48" outlineLevel="5" thickBot="1">
      <c r="A295" s="53" t="s">
        <v>358</v>
      </c>
      <c r="B295" s="50">
        <v>951</v>
      </c>
      <c r="C295" s="50" t="s">
        <v>232</v>
      </c>
      <c r="D295" s="50" t="s">
        <v>336</v>
      </c>
      <c r="E295" s="50" t="s">
        <v>5</v>
      </c>
      <c r="F295" s="50"/>
      <c r="G295" s="93">
        <f>G296</f>
        <v>2356.11786</v>
      </c>
      <c r="H295" s="136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41"/>
      <c r="Y295" s="128"/>
      <c r="Z295" s="93">
        <f>Z296</f>
        <v>2309.591</v>
      </c>
      <c r="AA295" s="114">
        <f t="shared" si="34"/>
        <v>98.02527450812669</v>
      </c>
    </row>
    <row r="296" spans="1:27" ht="32.25" outlineLevel="5" thickBot="1">
      <c r="A296" s="5" t="s">
        <v>96</v>
      </c>
      <c r="B296" s="6">
        <v>951</v>
      </c>
      <c r="C296" s="6" t="s">
        <v>232</v>
      </c>
      <c r="D296" s="6" t="s">
        <v>440</v>
      </c>
      <c r="E296" s="6" t="s">
        <v>91</v>
      </c>
      <c r="F296" s="6"/>
      <c r="G296" s="96">
        <f>G297</f>
        <v>2356.11786</v>
      </c>
      <c r="H296" s="136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41"/>
      <c r="Y296" s="128"/>
      <c r="Z296" s="96">
        <f>Z297</f>
        <v>2309.591</v>
      </c>
      <c r="AA296" s="114">
        <f t="shared" si="34"/>
        <v>98.02527450812669</v>
      </c>
    </row>
    <row r="297" spans="1:29" ht="32.25" outlineLevel="5" thickBot="1">
      <c r="A297" s="57" t="s">
        <v>97</v>
      </c>
      <c r="B297" s="52">
        <v>951</v>
      </c>
      <c r="C297" s="52" t="s">
        <v>232</v>
      </c>
      <c r="D297" s="52" t="s">
        <v>440</v>
      </c>
      <c r="E297" s="52" t="s">
        <v>92</v>
      </c>
      <c r="F297" s="52"/>
      <c r="G297" s="92">
        <v>2356.11786</v>
      </c>
      <c r="H297" s="136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41"/>
      <c r="Y297" s="128"/>
      <c r="Z297" s="92">
        <v>2309.591</v>
      </c>
      <c r="AA297" s="114">
        <f t="shared" si="34"/>
        <v>98.02527450812669</v>
      </c>
      <c r="AC297" s="188"/>
    </row>
    <row r="298" spans="1:29" ht="32.25" outlineLevel="5" thickBot="1">
      <c r="A298" s="57" t="s">
        <v>97</v>
      </c>
      <c r="B298" s="52" t="s">
        <v>484</v>
      </c>
      <c r="C298" s="52" t="s">
        <v>232</v>
      </c>
      <c r="D298" s="52" t="s">
        <v>431</v>
      </c>
      <c r="E298" s="52" t="s">
        <v>92</v>
      </c>
      <c r="F298" s="52"/>
      <c r="G298" s="92">
        <v>0</v>
      </c>
      <c r="H298" s="136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41"/>
      <c r="Y298" s="128"/>
      <c r="Z298" s="92">
        <v>7580.23</v>
      </c>
      <c r="AA298" s="114"/>
      <c r="AC298" s="188"/>
    </row>
    <row r="299" spans="1:27" ht="16.5" customHeight="1" outlineLevel="5" thickBot="1">
      <c r="A299" s="8" t="s">
        <v>33</v>
      </c>
      <c r="B299" s="15">
        <v>951</v>
      </c>
      <c r="C299" s="9" t="s">
        <v>12</v>
      </c>
      <c r="D299" s="9" t="s">
        <v>243</v>
      </c>
      <c r="E299" s="9" t="s">
        <v>5</v>
      </c>
      <c r="F299" s="9"/>
      <c r="G299" s="91">
        <f>G300</f>
        <v>0.729</v>
      </c>
      <c r="H299" s="136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41"/>
      <c r="Y299" s="128"/>
      <c r="Z299" s="91">
        <f>Z300</f>
        <v>0.729</v>
      </c>
      <c r="AA299" s="114">
        <f t="shared" si="34"/>
        <v>100</v>
      </c>
    </row>
    <row r="300" spans="1:27" ht="32.25" outlineLevel="5" thickBot="1">
      <c r="A300" s="68" t="s">
        <v>131</v>
      </c>
      <c r="B300" s="15">
        <v>951</v>
      </c>
      <c r="C300" s="9" t="s">
        <v>12</v>
      </c>
      <c r="D300" s="9" t="s">
        <v>244</v>
      </c>
      <c r="E300" s="9" t="s">
        <v>5</v>
      </c>
      <c r="F300" s="9"/>
      <c r="G300" s="91">
        <f>G301</f>
        <v>0.729</v>
      </c>
      <c r="H300" s="136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41"/>
      <c r="Y300" s="128"/>
      <c r="Z300" s="91">
        <f>Z301</f>
        <v>0.729</v>
      </c>
      <c r="AA300" s="114">
        <f t="shared" si="34"/>
        <v>100</v>
      </c>
    </row>
    <row r="301" spans="1:27" ht="32.25" outlineLevel="5" thickBot="1">
      <c r="A301" s="68" t="s">
        <v>132</v>
      </c>
      <c r="B301" s="15">
        <v>951</v>
      </c>
      <c r="C301" s="9" t="s">
        <v>12</v>
      </c>
      <c r="D301" s="9" t="s">
        <v>245</v>
      </c>
      <c r="E301" s="9" t="s">
        <v>5</v>
      </c>
      <c r="F301" s="9"/>
      <c r="G301" s="91">
        <f>G302+G308</f>
        <v>0.729</v>
      </c>
      <c r="H301" s="136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41"/>
      <c r="Y301" s="128"/>
      <c r="Z301" s="91">
        <f>Z302+Z308</f>
        <v>0.729</v>
      </c>
      <c r="AA301" s="114">
        <f t="shared" si="34"/>
        <v>100</v>
      </c>
    </row>
    <row r="302" spans="1:27" ht="48" outlineLevel="5" thickBot="1">
      <c r="A302" s="70" t="s">
        <v>187</v>
      </c>
      <c r="B302" s="49">
        <v>951</v>
      </c>
      <c r="C302" s="50" t="s">
        <v>12</v>
      </c>
      <c r="D302" s="50" t="s">
        <v>267</v>
      </c>
      <c r="E302" s="50" t="s">
        <v>5</v>
      </c>
      <c r="F302" s="50"/>
      <c r="G302" s="93">
        <f>G303+G306</f>
        <v>0.729</v>
      </c>
      <c r="H302" s="136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41"/>
      <c r="Y302" s="128"/>
      <c r="Z302" s="93">
        <f>Z303+Z306</f>
        <v>0.729</v>
      </c>
      <c r="AA302" s="114">
        <f t="shared" si="34"/>
        <v>100</v>
      </c>
    </row>
    <row r="303" spans="1:27" ht="32.25" outlineLevel="5" thickBot="1">
      <c r="A303" s="5" t="s">
        <v>90</v>
      </c>
      <c r="B303" s="17">
        <v>951</v>
      </c>
      <c r="C303" s="6" t="s">
        <v>12</v>
      </c>
      <c r="D303" s="6" t="s">
        <v>267</v>
      </c>
      <c r="E303" s="6" t="s">
        <v>87</v>
      </c>
      <c r="F303" s="6"/>
      <c r="G303" s="96">
        <f>G304+G305</f>
        <v>0.61</v>
      </c>
      <c r="H303" s="136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41"/>
      <c r="Y303" s="128"/>
      <c r="Z303" s="96">
        <f>Z304+Z305</f>
        <v>0.61</v>
      </c>
      <c r="AA303" s="114">
        <f t="shared" si="34"/>
        <v>100</v>
      </c>
    </row>
    <row r="304" spans="1:29" ht="19.5" customHeight="1" outlineLevel="5" thickBot="1">
      <c r="A304" s="47" t="s">
        <v>240</v>
      </c>
      <c r="B304" s="51">
        <v>951</v>
      </c>
      <c r="C304" s="52" t="s">
        <v>12</v>
      </c>
      <c r="D304" s="52" t="s">
        <v>267</v>
      </c>
      <c r="E304" s="52" t="s">
        <v>88</v>
      </c>
      <c r="F304" s="52"/>
      <c r="G304" s="92">
        <v>0.47</v>
      </c>
      <c r="H304" s="136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41"/>
      <c r="Y304" s="128"/>
      <c r="Z304" s="92">
        <v>0.47</v>
      </c>
      <c r="AA304" s="114">
        <f t="shared" si="34"/>
        <v>100</v>
      </c>
      <c r="AC304" s="188"/>
    </row>
    <row r="305" spans="1:29" ht="48" outlineLevel="5" thickBot="1">
      <c r="A305" s="47" t="s">
        <v>235</v>
      </c>
      <c r="B305" s="51">
        <v>951</v>
      </c>
      <c r="C305" s="52" t="s">
        <v>12</v>
      </c>
      <c r="D305" s="52" t="s">
        <v>267</v>
      </c>
      <c r="E305" s="52" t="s">
        <v>236</v>
      </c>
      <c r="F305" s="52"/>
      <c r="G305" s="92">
        <v>0.14</v>
      </c>
      <c r="H305" s="136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41"/>
      <c r="Y305" s="128"/>
      <c r="Z305" s="92">
        <v>0.14</v>
      </c>
      <c r="AA305" s="114">
        <f t="shared" si="34"/>
        <v>100</v>
      </c>
      <c r="AC305" s="188"/>
    </row>
    <row r="306" spans="1:27" ht="32.25" outlineLevel="5" thickBot="1">
      <c r="A306" s="5" t="s">
        <v>96</v>
      </c>
      <c r="B306" s="17">
        <v>951</v>
      </c>
      <c r="C306" s="6" t="s">
        <v>12</v>
      </c>
      <c r="D306" s="6" t="s">
        <v>267</v>
      </c>
      <c r="E306" s="6" t="s">
        <v>91</v>
      </c>
      <c r="F306" s="6"/>
      <c r="G306" s="96">
        <f>G307</f>
        <v>0.119</v>
      </c>
      <c r="H306" s="136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41"/>
      <c r="Y306" s="128"/>
      <c r="Z306" s="96">
        <f>Z307</f>
        <v>0.119</v>
      </c>
      <c r="AA306" s="189">
        <f t="shared" si="34"/>
        <v>100</v>
      </c>
    </row>
    <row r="307" spans="1:29" ht="32.25" outlineLevel="5" thickBot="1">
      <c r="A307" s="47" t="s">
        <v>97</v>
      </c>
      <c r="B307" s="51">
        <v>951</v>
      </c>
      <c r="C307" s="52" t="s">
        <v>12</v>
      </c>
      <c r="D307" s="52" t="s">
        <v>267</v>
      </c>
      <c r="E307" s="52" t="s">
        <v>92</v>
      </c>
      <c r="F307" s="52"/>
      <c r="G307" s="92">
        <v>0.119</v>
      </c>
      <c r="H307" s="136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41"/>
      <c r="Y307" s="128"/>
      <c r="Z307" s="92">
        <v>0.119</v>
      </c>
      <c r="AA307" s="114">
        <f t="shared" si="34"/>
        <v>100</v>
      </c>
      <c r="AC307" s="188"/>
    </row>
    <row r="308" spans="1:27" ht="18.75" customHeight="1" outlineLevel="5" thickBot="1">
      <c r="A308" s="53" t="s">
        <v>206</v>
      </c>
      <c r="B308" s="49">
        <v>951</v>
      </c>
      <c r="C308" s="50" t="s">
        <v>12</v>
      </c>
      <c r="D308" s="50" t="s">
        <v>451</v>
      </c>
      <c r="E308" s="50" t="s">
        <v>5</v>
      </c>
      <c r="F308" s="50"/>
      <c r="G308" s="93">
        <f>G309</f>
        <v>0</v>
      </c>
      <c r="H308" s="136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41"/>
      <c r="Y308" s="128"/>
      <c r="Z308" s="93">
        <f>Z309</f>
        <v>0</v>
      </c>
      <c r="AA308" s="114">
        <v>0</v>
      </c>
    </row>
    <row r="309" spans="1:27" ht="18.75" customHeight="1" outlineLevel="5" thickBot="1">
      <c r="A309" s="5" t="s">
        <v>96</v>
      </c>
      <c r="B309" s="17">
        <v>951</v>
      </c>
      <c r="C309" s="6" t="s">
        <v>12</v>
      </c>
      <c r="D309" s="6" t="s">
        <v>451</v>
      </c>
      <c r="E309" s="6" t="s">
        <v>91</v>
      </c>
      <c r="F309" s="6"/>
      <c r="G309" s="96">
        <f>G310</f>
        <v>0</v>
      </c>
      <c r="H309" s="136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41"/>
      <c r="Y309" s="128"/>
      <c r="Z309" s="96">
        <f>Z310</f>
        <v>0</v>
      </c>
      <c r="AA309" s="114">
        <v>0</v>
      </c>
    </row>
    <row r="310" spans="1:27" ht="32.25" outlineLevel="5" thickBot="1">
      <c r="A310" s="47" t="s">
        <v>97</v>
      </c>
      <c r="B310" s="51">
        <v>951</v>
      </c>
      <c r="C310" s="52" t="s">
        <v>12</v>
      </c>
      <c r="D310" s="52" t="s">
        <v>451</v>
      </c>
      <c r="E310" s="52" t="s">
        <v>92</v>
      </c>
      <c r="F310" s="52"/>
      <c r="G310" s="92">
        <v>0</v>
      </c>
      <c r="H310" s="136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41"/>
      <c r="Y310" s="128"/>
      <c r="Z310" s="92">
        <v>0</v>
      </c>
      <c r="AA310" s="114">
        <v>0</v>
      </c>
    </row>
    <row r="311" spans="1:27" ht="19.5" outlineLevel="5" thickBot="1">
      <c r="A311" s="65" t="s">
        <v>47</v>
      </c>
      <c r="B311" s="14">
        <v>951</v>
      </c>
      <c r="C311" s="12" t="s">
        <v>46</v>
      </c>
      <c r="D311" s="12" t="s">
        <v>243</v>
      </c>
      <c r="E311" s="12" t="s">
        <v>5</v>
      </c>
      <c r="F311" s="12"/>
      <c r="G311" s="90">
        <f>G312+G322+G327</f>
        <v>16538.17841</v>
      </c>
      <c r="H311" s="136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41"/>
      <c r="Y311" s="128"/>
      <c r="Z311" s="90">
        <f>Z312+Z322+Z327</f>
        <v>16519.249</v>
      </c>
      <c r="AA311" s="114">
        <f t="shared" si="34"/>
        <v>99.88554114285915</v>
      </c>
    </row>
    <row r="312" spans="1:27" ht="16.5" outlineLevel="5" thickBot="1">
      <c r="A312" s="77" t="s">
        <v>329</v>
      </c>
      <c r="B312" s="14">
        <v>951</v>
      </c>
      <c r="C312" s="26" t="s">
        <v>330</v>
      </c>
      <c r="D312" s="26" t="s">
        <v>243</v>
      </c>
      <c r="E312" s="26" t="s">
        <v>5</v>
      </c>
      <c r="F312" s="26"/>
      <c r="G312" s="98">
        <f>G317+G313</f>
        <v>14673.58341</v>
      </c>
      <c r="H312" s="136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41"/>
      <c r="Y312" s="128"/>
      <c r="Z312" s="98">
        <f>Z317+Z313</f>
        <v>14673.583999999999</v>
      </c>
      <c r="AA312" s="114">
        <f t="shared" si="34"/>
        <v>100.00000402083107</v>
      </c>
    </row>
    <row r="313" spans="1:27" ht="32.25" outlineLevel="5" thickBot="1">
      <c r="A313" s="68" t="s">
        <v>131</v>
      </c>
      <c r="B313" s="9">
        <v>951</v>
      </c>
      <c r="C313" s="9" t="s">
        <v>330</v>
      </c>
      <c r="D313" s="9" t="s">
        <v>244</v>
      </c>
      <c r="E313" s="9" t="s">
        <v>5</v>
      </c>
      <c r="F313" s="9"/>
      <c r="G313" s="91">
        <f>G314</f>
        <v>18.61168</v>
      </c>
      <c r="H313" s="136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41"/>
      <c r="Y313" s="128"/>
      <c r="Z313" s="91">
        <f>Z314</f>
        <v>18.612</v>
      </c>
      <c r="AA313" s="114">
        <f t="shared" si="34"/>
        <v>100.00171935042941</v>
      </c>
    </row>
    <row r="314" spans="1:27" ht="32.25" outlineLevel="5" thickBot="1">
      <c r="A314" s="68" t="s">
        <v>132</v>
      </c>
      <c r="B314" s="9">
        <v>951</v>
      </c>
      <c r="C314" s="9" t="s">
        <v>330</v>
      </c>
      <c r="D314" s="9" t="s">
        <v>245</v>
      </c>
      <c r="E314" s="9" t="s">
        <v>5</v>
      </c>
      <c r="F314" s="9"/>
      <c r="G314" s="91">
        <f>G315</f>
        <v>18.61168</v>
      </c>
      <c r="H314" s="136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41"/>
      <c r="Y314" s="128"/>
      <c r="Z314" s="91">
        <f>Z315</f>
        <v>18.612</v>
      </c>
      <c r="AA314" s="114">
        <f t="shared" si="34"/>
        <v>100.00171935042941</v>
      </c>
    </row>
    <row r="315" spans="1:27" ht="32.25" outlineLevel="5" thickBot="1">
      <c r="A315" s="53" t="s">
        <v>332</v>
      </c>
      <c r="B315" s="50">
        <v>951</v>
      </c>
      <c r="C315" s="50" t="s">
        <v>330</v>
      </c>
      <c r="D315" s="50" t="s">
        <v>333</v>
      </c>
      <c r="E315" s="50" t="s">
        <v>5</v>
      </c>
      <c r="F315" s="50"/>
      <c r="G315" s="93">
        <f>G316</f>
        <v>18.61168</v>
      </c>
      <c r="H315" s="136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41"/>
      <c r="Y315" s="128"/>
      <c r="Z315" s="93">
        <f>Z316</f>
        <v>18.612</v>
      </c>
      <c r="AA315" s="114">
        <f t="shared" si="34"/>
        <v>100.00171935042941</v>
      </c>
    </row>
    <row r="316" spans="1:29" ht="16.5" outlineLevel="5" thickBot="1">
      <c r="A316" s="99" t="s">
        <v>83</v>
      </c>
      <c r="B316" s="100">
        <v>951</v>
      </c>
      <c r="C316" s="100" t="s">
        <v>330</v>
      </c>
      <c r="D316" s="100" t="s">
        <v>333</v>
      </c>
      <c r="E316" s="100" t="s">
        <v>84</v>
      </c>
      <c r="F316" s="100"/>
      <c r="G316" s="101">
        <v>18.61168</v>
      </c>
      <c r="H316" s="149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66"/>
      <c r="Y316" s="148"/>
      <c r="Z316" s="101">
        <v>18.612</v>
      </c>
      <c r="AA316" s="114">
        <f t="shared" si="34"/>
        <v>100.00171935042941</v>
      </c>
      <c r="AC316" s="188"/>
    </row>
    <row r="317" spans="1:27" ht="32.25" outlineLevel="4" thickBot="1">
      <c r="A317" s="46" t="s">
        <v>195</v>
      </c>
      <c r="B317" s="15">
        <v>951</v>
      </c>
      <c r="C317" s="9" t="s">
        <v>330</v>
      </c>
      <c r="D317" s="9" t="s">
        <v>268</v>
      </c>
      <c r="E317" s="9" t="s">
        <v>5</v>
      </c>
      <c r="F317" s="9"/>
      <c r="G317" s="91">
        <f>G318</f>
        <v>14654.97173</v>
      </c>
      <c r="H317" s="134">
        <f aca="true" t="shared" si="35" ref="H317:X317">H318+H320</f>
        <v>0</v>
      </c>
      <c r="I317" s="134">
        <f t="shared" si="35"/>
        <v>0</v>
      </c>
      <c r="J317" s="134">
        <f t="shared" si="35"/>
        <v>0</v>
      </c>
      <c r="K317" s="134">
        <f t="shared" si="35"/>
        <v>0</v>
      </c>
      <c r="L317" s="134">
        <f t="shared" si="35"/>
        <v>0</v>
      </c>
      <c r="M317" s="134">
        <f t="shared" si="35"/>
        <v>0</v>
      </c>
      <c r="N317" s="134">
        <f t="shared" si="35"/>
        <v>0</v>
      </c>
      <c r="O317" s="134">
        <f t="shared" si="35"/>
        <v>0</v>
      </c>
      <c r="P317" s="134">
        <f t="shared" si="35"/>
        <v>0</v>
      </c>
      <c r="Q317" s="134">
        <f t="shared" si="35"/>
        <v>0</v>
      </c>
      <c r="R317" s="134">
        <f t="shared" si="35"/>
        <v>0</v>
      </c>
      <c r="S317" s="134">
        <f t="shared" si="35"/>
        <v>0</v>
      </c>
      <c r="T317" s="134">
        <f t="shared" si="35"/>
        <v>0</v>
      </c>
      <c r="U317" s="134">
        <f t="shared" si="35"/>
        <v>0</v>
      </c>
      <c r="V317" s="134">
        <f t="shared" si="35"/>
        <v>0</v>
      </c>
      <c r="W317" s="134">
        <f t="shared" si="35"/>
        <v>0</v>
      </c>
      <c r="X317" s="134">
        <f t="shared" si="35"/>
        <v>5000</v>
      </c>
      <c r="Y317" s="128" t="e">
        <f>X317/#REF!*100</f>
        <v>#REF!</v>
      </c>
      <c r="Z317" s="91">
        <f>Z318</f>
        <v>14654.972</v>
      </c>
      <c r="AA317" s="114">
        <f t="shared" si="34"/>
        <v>100.00000184237818</v>
      </c>
    </row>
    <row r="318" spans="1:27" ht="33" customHeight="1" outlineLevel="5" thickBot="1">
      <c r="A318" s="78" t="s">
        <v>154</v>
      </c>
      <c r="B318" s="83">
        <v>951</v>
      </c>
      <c r="C318" s="50" t="s">
        <v>330</v>
      </c>
      <c r="D318" s="50" t="s">
        <v>269</v>
      </c>
      <c r="E318" s="50" t="s">
        <v>5</v>
      </c>
      <c r="F318" s="54"/>
      <c r="G318" s="93">
        <f>G319</f>
        <v>14654.97173</v>
      </c>
      <c r="H318" s="139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137"/>
      <c r="X318" s="140">
        <v>0</v>
      </c>
      <c r="Y318" s="128" t="e">
        <f>X318/#REF!*100</f>
        <v>#REF!</v>
      </c>
      <c r="Z318" s="93">
        <f>Z319</f>
        <v>14654.972</v>
      </c>
      <c r="AA318" s="114">
        <f t="shared" si="34"/>
        <v>100.00000184237818</v>
      </c>
    </row>
    <row r="319" spans="1:27" ht="22.5" customHeight="1" outlineLevel="5" thickBot="1">
      <c r="A319" s="5" t="s">
        <v>116</v>
      </c>
      <c r="B319" s="17">
        <v>951</v>
      </c>
      <c r="C319" s="6" t="s">
        <v>330</v>
      </c>
      <c r="D319" s="6" t="s">
        <v>269</v>
      </c>
      <c r="E319" s="6" t="s">
        <v>5</v>
      </c>
      <c r="F319" s="44"/>
      <c r="G319" s="96">
        <f>G320+G321</f>
        <v>14654.97173</v>
      </c>
      <c r="H319" s="139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137"/>
      <c r="X319" s="140"/>
      <c r="Y319" s="128"/>
      <c r="Z319" s="96">
        <f>Z320+Z321</f>
        <v>14654.972</v>
      </c>
      <c r="AA319" s="114">
        <f t="shared" si="34"/>
        <v>100.00000184237818</v>
      </c>
    </row>
    <row r="320" spans="1:29" ht="48" outlineLevel="5" thickBot="1">
      <c r="A320" s="55" t="s">
        <v>196</v>
      </c>
      <c r="B320" s="84">
        <v>951</v>
      </c>
      <c r="C320" s="52" t="s">
        <v>330</v>
      </c>
      <c r="D320" s="52" t="s">
        <v>269</v>
      </c>
      <c r="E320" s="52" t="s">
        <v>85</v>
      </c>
      <c r="F320" s="56"/>
      <c r="G320" s="92">
        <v>12956</v>
      </c>
      <c r="H320" s="139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137"/>
      <c r="X320" s="140">
        <v>5000</v>
      </c>
      <c r="Y320" s="128" t="e">
        <f>X320/#REF!*100</f>
        <v>#REF!</v>
      </c>
      <c r="Z320" s="92">
        <v>12956</v>
      </c>
      <c r="AA320" s="114">
        <f t="shared" si="34"/>
        <v>100</v>
      </c>
      <c r="AC320" s="188"/>
    </row>
    <row r="321" spans="1:29" ht="19.5" outlineLevel="5" thickBot="1">
      <c r="A321" s="55" t="s">
        <v>83</v>
      </c>
      <c r="B321" s="84">
        <v>951</v>
      </c>
      <c r="C321" s="52" t="s">
        <v>330</v>
      </c>
      <c r="D321" s="52" t="s">
        <v>303</v>
      </c>
      <c r="E321" s="52" t="s">
        <v>84</v>
      </c>
      <c r="F321" s="56"/>
      <c r="G321" s="92">
        <v>1698.97173</v>
      </c>
      <c r="H321" s="136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41"/>
      <c r="Y321" s="128"/>
      <c r="Z321" s="92">
        <v>1698.972</v>
      </c>
      <c r="AA321" s="114">
        <f t="shared" si="34"/>
        <v>100.00001589196543</v>
      </c>
      <c r="AC321" s="188"/>
    </row>
    <row r="322" spans="1:27" ht="32.25" outlineLevel="5" thickBot="1">
      <c r="A322" s="77" t="s">
        <v>58</v>
      </c>
      <c r="B322" s="14">
        <v>951</v>
      </c>
      <c r="C322" s="26" t="s">
        <v>57</v>
      </c>
      <c r="D322" s="26" t="s">
        <v>243</v>
      </c>
      <c r="E322" s="26" t="s">
        <v>5</v>
      </c>
      <c r="F322" s="26"/>
      <c r="G322" s="98">
        <f>G323</f>
        <v>74.495</v>
      </c>
      <c r="H322" s="136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41"/>
      <c r="Y322" s="128"/>
      <c r="Z322" s="98">
        <f>Z323</f>
        <v>74.495</v>
      </c>
      <c r="AA322" s="114">
        <f t="shared" si="34"/>
        <v>100</v>
      </c>
    </row>
    <row r="323" spans="1:27" ht="19.5" outlineLevel="6" thickBot="1">
      <c r="A323" s="8" t="s">
        <v>218</v>
      </c>
      <c r="B323" s="15">
        <v>951</v>
      </c>
      <c r="C323" s="9" t="s">
        <v>57</v>
      </c>
      <c r="D323" s="9" t="s">
        <v>270</v>
      </c>
      <c r="E323" s="9" t="s">
        <v>5</v>
      </c>
      <c r="F323" s="9"/>
      <c r="G323" s="91">
        <f>G324</f>
        <v>74.495</v>
      </c>
      <c r="H323" s="129">
        <f aca="true" t="shared" si="36" ref="H323:X323">H331+H336</f>
        <v>0</v>
      </c>
      <c r="I323" s="129">
        <f t="shared" si="36"/>
        <v>0</v>
      </c>
      <c r="J323" s="129">
        <f t="shared" si="36"/>
        <v>0</v>
      </c>
      <c r="K323" s="129">
        <f t="shared" si="36"/>
        <v>0</v>
      </c>
      <c r="L323" s="129">
        <f t="shared" si="36"/>
        <v>0</v>
      </c>
      <c r="M323" s="129">
        <f t="shared" si="36"/>
        <v>0</v>
      </c>
      <c r="N323" s="129">
        <f t="shared" si="36"/>
        <v>0</v>
      </c>
      <c r="O323" s="129">
        <f t="shared" si="36"/>
        <v>0</v>
      </c>
      <c r="P323" s="129">
        <f t="shared" si="36"/>
        <v>0</v>
      </c>
      <c r="Q323" s="129">
        <f t="shared" si="36"/>
        <v>0</v>
      </c>
      <c r="R323" s="129">
        <f t="shared" si="36"/>
        <v>0</v>
      </c>
      <c r="S323" s="129">
        <f t="shared" si="36"/>
        <v>0</v>
      </c>
      <c r="T323" s="129">
        <f t="shared" si="36"/>
        <v>0</v>
      </c>
      <c r="U323" s="129">
        <f t="shared" si="36"/>
        <v>0</v>
      </c>
      <c r="V323" s="129">
        <f t="shared" si="36"/>
        <v>0</v>
      </c>
      <c r="W323" s="129">
        <f t="shared" si="36"/>
        <v>0</v>
      </c>
      <c r="X323" s="165">
        <f t="shared" si="36"/>
        <v>1409.01825</v>
      </c>
      <c r="Y323" s="128">
        <f>X323/G317*100</f>
        <v>9.614609130330953</v>
      </c>
      <c r="Z323" s="91">
        <f>Z324</f>
        <v>74.495</v>
      </c>
      <c r="AA323" s="114">
        <f t="shared" si="34"/>
        <v>100</v>
      </c>
    </row>
    <row r="324" spans="1:27" ht="33" customHeight="1" outlineLevel="6" thickBot="1">
      <c r="A324" s="70" t="s">
        <v>155</v>
      </c>
      <c r="B324" s="49">
        <v>951</v>
      </c>
      <c r="C324" s="50" t="s">
        <v>57</v>
      </c>
      <c r="D324" s="50" t="s">
        <v>452</v>
      </c>
      <c r="E324" s="50" t="s">
        <v>5</v>
      </c>
      <c r="F324" s="50"/>
      <c r="G324" s="93">
        <f>G325</f>
        <v>74.495</v>
      </c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65"/>
      <c r="Y324" s="128"/>
      <c r="Z324" s="93">
        <f>Z325</f>
        <v>74.495</v>
      </c>
      <c r="AA324" s="114">
        <f t="shared" si="34"/>
        <v>100</v>
      </c>
    </row>
    <row r="325" spans="1:27" ht="19.5" customHeight="1" outlineLevel="6" thickBot="1">
      <c r="A325" s="5" t="s">
        <v>96</v>
      </c>
      <c r="B325" s="17">
        <v>951</v>
      </c>
      <c r="C325" s="6" t="s">
        <v>57</v>
      </c>
      <c r="D325" s="6" t="s">
        <v>452</v>
      </c>
      <c r="E325" s="6" t="s">
        <v>91</v>
      </c>
      <c r="F325" s="6"/>
      <c r="G325" s="96">
        <f>G326</f>
        <v>74.495</v>
      </c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65"/>
      <c r="Y325" s="128"/>
      <c r="Z325" s="96">
        <f>Z326</f>
        <v>74.495</v>
      </c>
      <c r="AA325" s="114">
        <f t="shared" si="34"/>
        <v>100</v>
      </c>
    </row>
    <row r="326" spans="1:29" ht="32.25" outlineLevel="6" thickBot="1">
      <c r="A326" s="47" t="s">
        <v>97</v>
      </c>
      <c r="B326" s="51">
        <v>951</v>
      </c>
      <c r="C326" s="52" t="s">
        <v>57</v>
      </c>
      <c r="D326" s="52" t="s">
        <v>452</v>
      </c>
      <c r="E326" s="52" t="s">
        <v>92</v>
      </c>
      <c r="F326" s="52"/>
      <c r="G326" s="92">
        <v>74.495</v>
      </c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65"/>
      <c r="Y326" s="128"/>
      <c r="Z326" s="92">
        <v>74.495</v>
      </c>
      <c r="AA326" s="114">
        <f t="shared" si="34"/>
        <v>100</v>
      </c>
      <c r="AC326" s="188"/>
    </row>
    <row r="327" spans="1:27" ht="19.5" outlineLevel="6" thickBot="1">
      <c r="A327" s="77" t="s">
        <v>34</v>
      </c>
      <c r="B327" s="14">
        <v>951</v>
      </c>
      <c r="C327" s="26" t="s">
        <v>13</v>
      </c>
      <c r="D327" s="26" t="s">
        <v>243</v>
      </c>
      <c r="E327" s="26" t="s">
        <v>5</v>
      </c>
      <c r="F327" s="26"/>
      <c r="G327" s="98">
        <f>G328</f>
        <v>1790.1</v>
      </c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65"/>
      <c r="Y327" s="128"/>
      <c r="Z327" s="98">
        <f>Z328</f>
        <v>1771.17</v>
      </c>
      <c r="AA327" s="114">
        <f t="shared" si="34"/>
        <v>98.94251717781131</v>
      </c>
    </row>
    <row r="328" spans="1:27" ht="32.25" outlineLevel="6" thickBot="1">
      <c r="A328" s="68" t="s">
        <v>131</v>
      </c>
      <c r="B328" s="15">
        <v>951</v>
      </c>
      <c r="C328" s="9" t="s">
        <v>13</v>
      </c>
      <c r="D328" s="9" t="s">
        <v>244</v>
      </c>
      <c r="E328" s="9" t="s">
        <v>5</v>
      </c>
      <c r="F328" s="9"/>
      <c r="G328" s="91">
        <f>G329</f>
        <v>1790.1</v>
      </c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65"/>
      <c r="Y328" s="128"/>
      <c r="Z328" s="91">
        <f>Z329</f>
        <v>1771.17</v>
      </c>
      <c r="AA328" s="114">
        <f t="shared" si="34"/>
        <v>98.94251717781131</v>
      </c>
    </row>
    <row r="329" spans="1:27" ht="32.25" outlineLevel="6" thickBot="1">
      <c r="A329" s="68" t="s">
        <v>132</v>
      </c>
      <c r="B329" s="15">
        <v>951</v>
      </c>
      <c r="C329" s="9" t="s">
        <v>13</v>
      </c>
      <c r="D329" s="9" t="s">
        <v>245</v>
      </c>
      <c r="E329" s="9" t="s">
        <v>5</v>
      </c>
      <c r="F329" s="9"/>
      <c r="G329" s="91">
        <f>G330</f>
        <v>1790.1</v>
      </c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65"/>
      <c r="Y329" s="128"/>
      <c r="Z329" s="91">
        <f>Z330</f>
        <v>1771.17</v>
      </c>
      <c r="AA329" s="114">
        <f t="shared" si="34"/>
        <v>98.94251717781131</v>
      </c>
    </row>
    <row r="330" spans="1:27" ht="48" outlineLevel="6" thickBot="1">
      <c r="A330" s="69" t="s">
        <v>194</v>
      </c>
      <c r="B330" s="81">
        <v>951</v>
      </c>
      <c r="C330" s="50" t="s">
        <v>13</v>
      </c>
      <c r="D330" s="50" t="s">
        <v>247</v>
      </c>
      <c r="E330" s="50" t="s">
        <v>5</v>
      </c>
      <c r="F330" s="50"/>
      <c r="G330" s="93">
        <f>G331+G335</f>
        <v>1790.1</v>
      </c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65"/>
      <c r="Y330" s="128"/>
      <c r="Z330" s="93">
        <f>Z331+Z335</f>
        <v>1771.17</v>
      </c>
      <c r="AA330" s="114">
        <f t="shared" si="34"/>
        <v>98.94251717781131</v>
      </c>
    </row>
    <row r="331" spans="1:27" ht="32.25" outlineLevel="6" thickBot="1">
      <c r="A331" s="5" t="s">
        <v>90</v>
      </c>
      <c r="B331" s="17">
        <v>951</v>
      </c>
      <c r="C331" s="6" t="s">
        <v>13</v>
      </c>
      <c r="D331" s="6" t="s">
        <v>247</v>
      </c>
      <c r="E331" s="6" t="s">
        <v>87</v>
      </c>
      <c r="F331" s="6"/>
      <c r="G331" s="96">
        <f>G332+G333+G334</f>
        <v>1790.1</v>
      </c>
      <c r="H331" s="91">
        <f aca="true" t="shared" si="37" ref="H331:X332">H332</f>
        <v>0</v>
      </c>
      <c r="I331" s="91">
        <f t="shared" si="37"/>
        <v>0</v>
      </c>
      <c r="J331" s="91">
        <f t="shared" si="37"/>
        <v>0</v>
      </c>
      <c r="K331" s="91">
        <f t="shared" si="37"/>
        <v>0</v>
      </c>
      <c r="L331" s="91">
        <f t="shared" si="37"/>
        <v>0</v>
      </c>
      <c r="M331" s="91">
        <f t="shared" si="37"/>
        <v>0</v>
      </c>
      <c r="N331" s="91">
        <f t="shared" si="37"/>
        <v>0</v>
      </c>
      <c r="O331" s="91">
        <f t="shared" si="37"/>
        <v>0</v>
      </c>
      <c r="P331" s="91">
        <f t="shared" si="37"/>
        <v>0</v>
      </c>
      <c r="Q331" s="91">
        <f t="shared" si="37"/>
        <v>0</v>
      </c>
      <c r="R331" s="91">
        <f t="shared" si="37"/>
        <v>0</v>
      </c>
      <c r="S331" s="91">
        <f t="shared" si="37"/>
        <v>0</v>
      </c>
      <c r="T331" s="91">
        <f t="shared" si="37"/>
        <v>0</v>
      </c>
      <c r="U331" s="91">
        <f t="shared" si="37"/>
        <v>0</v>
      </c>
      <c r="V331" s="91">
        <f t="shared" si="37"/>
        <v>0</v>
      </c>
      <c r="W331" s="91">
        <f t="shared" si="37"/>
        <v>0</v>
      </c>
      <c r="X331" s="143">
        <f t="shared" si="37"/>
        <v>0</v>
      </c>
      <c r="Y331" s="128">
        <f>X331/G325*100</f>
        <v>0</v>
      </c>
      <c r="Z331" s="96">
        <f>Z332+Z333+Z334</f>
        <v>1771.17</v>
      </c>
      <c r="AA331" s="114">
        <f t="shared" si="34"/>
        <v>98.94251717781131</v>
      </c>
    </row>
    <row r="332" spans="1:29" ht="15" customHeight="1" outlineLevel="6" thickBot="1">
      <c r="A332" s="47" t="s">
        <v>240</v>
      </c>
      <c r="B332" s="51">
        <v>951</v>
      </c>
      <c r="C332" s="52" t="s">
        <v>13</v>
      </c>
      <c r="D332" s="52" t="s">
        <v>247</v>
      </c>
      <c r="E332" s="52" t="s">
        <v>88</v>
      </c>
      <c r="F332" s="52"/>
      <c r="G332" s="92">
        <v>1373.05</v>
      </c>
      <c r="H332" s="94">
        <f t="shared" si="37"/>
        <v>0</v>
      </c>
      <c r="I332" s="94">
        <f t="shared" si="37"/>
        <v>0</v>
      </c>
      <c r="J332" s="94">
        <f t="shared" si="37"/>
        <v>0</v>
      </c>
      <c r="K332" s="94">
        <f t="shared" si="37"/>
        <v>0</v>
      </c>
      <c r="L332" s="94">
        <f t="shared" si="37"/>
        <v>0</v>
      </c>
      <c r="M332" s="94">
        <f t="shared" si="37"/>
        <v>0</v>
      </c>
      <c r="N332" s="94">
        <f t="shared" si="37"/>
        <v>0</v>
      </c>
      <c r="O332" s="94">
        <f t="shared" si="37"/>
        <v>0</v>
      </c>
      <c r="P332" s="94">
        <f t="shared" si="37"/>
        <v>0</v>
      </c>
      <c r="Q332" s="94">
        <f t="shared" si="37"/>
        <v>0</v>
      </c>
      <c r="R332" s="94">
        <f t="shared" si="37"/>
        <v>0</v>
      </c>
      <c r="S332" s="94">
        <f t="shared" si="37"/>
        <v>0</v>
      </c>
      <c r="T332" s="94">
        <f t="shared" si="37"/>
        <v>0</v>
      </c>
      <c r="U332" s="94">
        <f t="shared" si="37"/>
        <v>0</v>
      </c>
      <c r="V332" s="94">
        <f t="shared" si="37"/>
        <v>0</v>
      </c>
      <c r="W332" s="94">
        <f t="shared" si="37"/>
        <v>0</v>
      </c>
      <c r="X332" s="145">
        <f t="shared" si="37"/>
        <v>0</v>
      </c>
      <c r="Y332" s="128">
        <f>X332/G326*100</f>
        <v>0</v>
      </c>
      <c r="Z332" s="92">
        <v>1358.476</v>
      </c>
      <c r="AA332" s="114">
        <f t="shared" si="34"/>
        <v>98.93856742289066</v>
      </c>
      <c r="AC332" s="188"/>
    </row>
    <row r="333" spans="1:29" ht="36" customHeight="1" outlineLevel="6" thickBot="1">
      <c r="A333" s="47" t="s">
        <v>242</v>
      </c>
      <c r="B333" s="51">
        <v>951</v>
      </c>
      <c r="C333" s="52" t="s">
        <v>13</v>
      </c>
      <c r="D333" s="52" t="s">
        <v>247</v>
      </c>
      <c r="E333" s="52" t="s">
        <v>89</v>
      </c>
      <c r="F333" s="52"/>
      <c r="G333" s="92">
        <v>4.85</v>
      </c>
      <c r="H333" s="167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130"/>
      <c r="X333" s="140">
        <v>0</v>
      </c>
      <c r="Y333" s="128">
        <f>X333/G327*100</f>
        <v>0</v>
      </c>
      <c r="Z333" s="92">
        <v>4.85</v>
      </c>
      <c r="AA333" s="114">
        <f t="shared" si="34"/>
        <v>100</v>
      </c>
      <c r="AC333" s="188"/>
    </row>
    <row r="334" spans="1:29" ht="48" outlineLevel="6" thickBot="1">
      <c r="A334" s="47" t="s">
        <v>235</v>
      </c>
      <c r="B334" s="51">
        <v>951</v>
      </c>
      <c r="C334" s="52" t="s">
        <v>13</v>
      </c>
      <c r="D334" s="52" t="s">
        <v>247</v>
      </c>
      <c r="E334" s="52" t="s">
        <v>236</v>
      </c>
      <c r="F334" s="52"/>
      <c r="G334" s="92">
        <v>412.2</v>
      </c>
      <c r="H334" s="168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41"/>
      <c r="Y334" s="128"/>
      <c r="Z334" s="92">
        <v>407.844</v>
      </c>
      <c r="AA334" s="114">
        <f t="shared" si="34"/>
        <v>98.94323144104804</v>
      </c>
      <c r="AC334" s="188"/>
    </row>
    <row r="335" spans="1:27" ht="18.75" customHeight="1" outlineLevel="6" thickBot="1">
      <c r="A335" s="5" t="s">
        <v>96</v>
      </c>
      <c r="B335" s="17">
        <v>951</v>
      </c>
      <c r="C335" s="6" t="s">
        <v>13</v>
      </c>
      <c r="D335" s="6" t="s">
        <v>247</v>
      </c>
      <c r="E335" s="6" t="s">
        <v>91</v>
      </c>
      <c r="F335" s="6"/>
      <c r="G335" s="96">
        <f>G336</f>
        <v>0</v>
      </c>
      <c r="H335" s="168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41"/>
      <c r="Y335" s="128"/>
      <c r="Z335" s="96">
        <f>Z336</f>
        <v>0</v>
      </c>
      <c r="AA335" s="114">
        <v>0</v>
      </c>
    </row>
    <row r="336" spans="1:27" ht="32.25" outlineLevel="6" thickBot="1">
      <c r="A336" s="47" t="s">
        <v>97</v>
      </c>
      <c r="B336" s="51">
        <v>951</v>
      </c>
      <c r="C336" s="52" t="s">
        <v>13</v>
      </c>
      <c r="D336" s="52" t="s">
        <v>247</v>
      </c>
      <c r="E336" s="52" t="s">
        <v>92</v>
      </c>
      <c r="F336" s="52"/>
      <c r="G336" s="92">
        <v>0</v>
      </c>
      <c r="H336" s="132">
        <f aca="true" t="shared" si="38" ref="H336:X337">H337</f>
        <v>0</v>
      </c>
      <c r="I336" s="132">
        <f t="shared" si="38"/>
        <v>0</v>
      </c>
      <c r="J336" s="132">
        <f t="shared" si="38"/>
        <v>0</v>
      </c>
      <c r="K336" s="132">
        <f t="shared" si="38"/>
        <v>0</v>
      </c>
      <c r="L336" s="132">
        <f t="shared" si="38"/>
        <v>0</v>
      </c>
      <c r="M336" s="132">
        <f t="shared" si="38"/>
        <v>0</v>
      </c>
      <c r="N336" s="132">
        <f t="shared" si="38"/>
        <v>0</v>
      </c>
      <c r="O336" s="132">
        <f t="shared" si="38"/>
        <v>0</v>
      </c>
      <c r="P336" s="132">
        <f t="shared" si="38"/>
        <v>0</v>
      </c>
      <c r="Q336" s="132">
        <f t="shared" si="38"/>
        <v>0</v>
      </c>
      <c r="R336" s="132">
        <f t="shared" si="38"/>
        <v>0</v>
      </c>
      <c r="S336" s="132">
        <f t="shared" si="38"/>
        <v>0</v>
      </c>
      <c r="T336" s="132">
        <f t="shared" si="38"/>
        <v>0</v>
      </c>
      <c r="U336" s="132">
        <f t="shared" si="38"/>
        <v>0</v>
      </c>
      <c r="V336" s="132">
        <f t="shared" si="38"/>
        <v>0</v>
      </c>
      <c r="W336" s="132">
        <f t="shared" si="38"/>
        <v>0</v>
      </c>
      <c r="X336" s="143">
        <f t="shared" si="38"/>
        <v>1409.01825</v>
      </c>
      <c r="Y336" s="128">
        <f>X336/G330*100</f>
        <v>78.71170604994136</v>
      </c>
      <c r="Z336" s="92">
        <v>0</v>
      </c>
      <c r="AA336" s="114">
        <v>0</v>
      </c>
    </row>
    <row r="337" spans="1:27" ht="19.5" outlineLevel="6" thickBot="1">
      <c r="A337" s="65" t="s">
        <v>64</v>
      </c>
      <c r="B337" s="14">
        <v>951</v>
      </c>
      <c r="C337" s="12" t="s">
        <v>45</v>
      </c>
      <c r="D337" s="12" t="s">
        <v>243</v>
      </c>
      <c r="E337" s="12" t="s">
        <v>5</v>
      </c>
      <c r="F337" s="12"/>
      <c r="G337" s="90">
        <f>G338</f>
        <v>81117.15225</v>
      </c>
      <c r="H337" s="134">
        <f t="shared" si="38"/>
        <v>0</v>
      </c>
      <c r="I337" s="134">
        <f t="shared" si="38"/>
        <v>0</v>
      </c>
      <c r="J337" s="134">
        <f t="shared" si="38"/>
        <v>0</v>
      </c>
      <c r="K337" s="134">
        <f t="shared" si="38"/>
        <v>0</v>
      </c>
      <c r="L337" s="134">
        <f t="shared" si="38"/>
        <v>0</v>
      </c>
      <c r="M337" s="134">
        <f t="shared" si="38"/>
        <v>0</v>
      </c>
      <c r="N337" s="134">
        <f t="shared" si="38"/>
        <v>0</v>
      </c>
      <c r="O337" s="134">
        <f t="shared" si="38"/>
        <v>0</v>
      </c>
      <c r="P337" s="134">
        <f t="shared" si="38"/>
        <v>0</v>
      </c>
      <c r="Q337" s="134">
        <f t="shared" si="38"/>
        <v>0</v>
      </c>
      <c r="R337" s="134">
        <f t="shared" si="38"/>
        <v>0</v>
      </c>
      <c r="S337" s="134">
        <f t="shared" si="38"/>
        <v>0</v>
      </c>
      <c r="T337" s="134">
        <f t="shared" si="38"/>
        <v>0</v>
      </c>
      <c r="U337" s="134">
        <f t="shared" si="38"/>
        <v>0</v>
      </c>
      <c r="V337" s="134">
        <f t="shared" si="38"/>
        <v>0</v>
      </c>
      <c r="W337" s="134">
        <f t="shared" si="38"/>
        <v>0</v>
      </c>
      <c r="X337" s="145">
        <f t="shared" si="38"/>
        <v>1409.01825</v>
      </c>
      <c r="Y337" s="128">
        <f>X337/G331*100</f>
        <v>78.71170604994136</v>
      </c>
      <c r="Z337" s="90">
        <f>Z338</f>
        <v>70244.696</v>
      </c>
      <c r="AA337" s="114">
        <f aca="true" t="shared" si="39" ref="AA335:AA400">Z337/G337*100</f>
        <v>86.59660016602714</v>
      </c>
    </row>
    <row r="338" spans="1:27" ht="16.5" outlineLevel="6" thickBot="1">
      <c r="A338" s="8" t="s">
        <v>35</v>
      </c>
      <c r="B338" s="15">
        <v>951</v>
      </c>
      <c r="C338" s="9" t="s">
        <v>14</v>
      </c>
      <c r="D338" s="9" t="s">
        <v>243</v>
      </c>
      <c r="E338" s="9" t="s">
        <v>5</v>
      </c>
      <c r="F338" s="9"/>
      <c r="G338" s="91">
        <f>G343+G375+G379+G339</f>
        <v>81117.15225</v>
      </c>
      <c r="H338" s="106">
        <f aca="true" t="shared" si="40" ref="H338:X338">H343</f>
        <v>0</v>
      </c>
      <c r="I338" s="106">
        <f t="shared" si="40"/>
        <v>0</v>
      </c>
      <c r="J338" s="106">
        <f t="shared" si="40"/>
        <v>0</v>
      </c>
      <c r="K338" s="106">
        <f t="shared" si="40"/>
        <v>0</v>
      </c>
      <c r="L338" s="106">
        <f t="shared" si="40"/>
        <v>0</v>
      </c>
      <c r="M338" s="106">
        <f t="shared" si="40"/>
        <v>0</v>
      </c>
      <c r="N338" s="106">
        <f t="shared" si="40"/>
        <v>0</v>
      </c>
      <c r="O338" s="106">
        <f t="shared" si="40"/>
        <v>0</v>
      </c>
      <c r="P338" s="106">
        <f t="shared" si="40"/>
        <v>0</v>
      </c>
      <c r="Q338" s="106">
        <f t="shared" si="40"/>
        <v>0</v>
      </c>
      <c r="R338" s="106">
        <f t="shared" si="40"/>
        <v>0</v>
      </c>
      <c r="S338" s="106">
        <f t="shared" si="40"/>
        <v>0</v>
      </c>
      <c r="T338" s="106">
        <f t="shared" si="40"/>
        <v>0</v>
      </c>
      <c r="U338" s="106">
        <f t="shared" si="40"/>
        <v>0</v>
      </c>
      <c r="V338" s="106">
        <f t="shared" si="40"/>
        <v>0</v>
      </c>
      <c r="W338" s="106">
        <f t="shared" si="40"/>
        <v>0</v>
      </c>
      <c r="X338" s="147">
        <f t="shared" si="40"/>
        <v>1409.01825</v>
      </c>
      <c r="Y338" s="128">
        <f>X338/G332*100</f>
        <v>102.61958777903209</v>
      </c>
      <c r="Z338" s="91">
        <f>Z343+Z375+Z379+Z339</f>
        <v>70244.696</v>
      </c>
      <c r="AA338" s="114">
        <f t="shared" si="39"/>
        <v>86.59660016602714</v>
      </c>
    </row>
    <row r="339" spans="1:27" ht="32.25" outlineLevel="6" thickBot="1">
      <c r="A339" s="68" t="s">
        <v>131</v>
      </c>
      <c r="B339" s="9">
        <v>951</v>
      </c>
      <c r="C339" s="9" t="s">
        <v>14</v>
      </c>
      <c r="D339" s="9" t="s">
        <v>244</v>
      </c>
      <c r="E339" s="9" t="s">
        <v>5</v>
      </c>
      <c r="F339" s="9"/>
      <c r="G339" s="91">
        <f>G340</f>
        <v>27.55715</v>
      </c>
      <c r="H339" s="136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63"/>
      <c r="Y339" s="128"/>
      <c r="Z339" s="91">
        <f>Z340</f>
        <v>27.557</v>
      </c>
      <c r="AA339" s="114">
        <f t="shared" si="39"/>
        <v>99.9994556766574</v>
      </c>
    </row>
    <row r="340" spans="1:27" ht="32.25" outlineLevel="6" thickBot="1">
      <c r="A340" s="68" t="s">
        <v>132</v>
      </c>
      <c r="B340" s="9">
        <v>951</v>
      </c>
      <c r="C340" s="9" t="s">
        <v>14</v>
      </c>
      <c r="D340" s="9" t="s">
        <v>245</v>
      </c>
      <c r="E340" s="9" t="s">
        <v>5</v>
      </c>
      <c r="F340" s="9"/>
      <c r="G340" s="91">
        <f>G341</f>
        <v>27.55715</v>
      </c>
      <c r="H340" s="136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63"/>
      <c r="Y340" s="128"/>
      <c r="Z340" s="91">
        <f>Z341</f>
        <v>27.557</v>
      </c>
      <c r="AA340" s="114">
        <f t="shared" si="39"/>
        <v>99.9994556766574</v>
      </c>
    </row>
    <row r="341" spans="1:27" ht="32.25" outlineLevel="6" thickBot="1">
      <c r="A341" s="53" t="s">
        <v>332</v>
      </c>
      <c r="B341" s="50">
        <v>951</v>
      </c>
      <c r="C341" s="50" t="s">
        <v>14</v>
      </c>
      <c r="D341" s="50" t="s">
        <v>333</v>
      </c>
      <c r="E341" s="50" t="s">
        <v>5</v>
      </c>
      <c r="F341" s="50"/>
      <c r="G341" s="93">
        <f>G342</f>
        <v>27.55715</v>
      </c>
      <c r="H341" s="136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63"/>
      <c r="Y341" s="128"/>
      <c r="Z341" s="93">
        <f>Z342</f>
        <v>27.557</v>
      </c>
      <c r="AA341" s="114">
        <f t="shared" si="39"/>
        <v>99.9994556766574</v>
      </c>
    </row>
    <row r="342" spans="1:29" ht="16.5" outlineLevel="6" thickBot="1">
      <c r="A342" s="99" t="s">
        <v>83</v>
      </c>
      <c r="B342" s="100">
        <v>951</v>
      </c>
      <c r="C342" s="100" t="s">
        <v>14</v>
      </c>
      <c r="D342" s="100" t="s">
        <v>333</v>
      </c>
      <c r="E342" s="100" t="s">
        <v>84</v>
      </c>
      <c r="F342" s="100"/>
      <c r="G342" s="101">
        <v>27.55715</v>
      </c>
      <c r="H342" s="149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64"/>
      <c r="Y342" s="148"/>
      <c r="Z342" s="101">
        <v>27.557</v>
      </c>
      <c r="AA342" s="114">
        <f t="shared" si="39"/>
        <v>99.9994556766574</v>
      </c>
      <c r="AC342" s="188"/>
    </row>
    <row r="343" spans="1:27" ht="19.5" outlineLevel="6" thickBot="1">
      <c r="A343" s="11" t="s">
        <v>156</v>
      </c>
      <c r="B343" s="15">
        <v>951</v>
      </c>
      <c r="C343" s="9" t="s">
        <v>14</v>
      </c>
      <c r="D343" s="9" t="s">
        <v>271</v>
      </c>
      <c r="E343" s="9" t="s">
        <v>5</v>
      </c>
      <c r="F343" s="9"/>
      <c r="G343" s="91">
        <f>G344+G353+G371</f>
        <v>80729.99661</v>
      </c>
      <c r="H343" s="167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130"/>
      <c r="X343" s="140">
        <v>1409.01825</v>
      </c>
      <c r="Y343" s="128">
        <f>X343/G333*100</f>
        <v>29051.92268041238</v>
      </c>
      <c r="Z343" s="91">
        <f>Z344+Z353+Z371</f>
        <v>69857.541</v>
      </c>
      <c r="AA343" s="114">
        <f t="shared" si="39"/>
        <v>86.53232247422982</v>
      </c>
    </row>
    <row r="344" spans="1:27" ht="19.5" outlineLevel="6" thickBot="1">
      <c r="A344" s="53" t="s">
        <v>117</v>
      </c>
      <c r="B344" s="49">
        <v>951</v>
      </c>
      <c r="C344" s="50" t="s">
        <v>14</v>
      </c>
      <c r="D344" s="50" t="s">
        <v>272</v>
      </c>
      <c r="E344" s="50" t="s">
        <v>5</v>
      </c>
      <c r="F344" s="50"/>
      <c r="G344" s="93">
        <f>G345+G350</f>
        <v>34480.85</v>
      </c>
      <c r="H344" s="168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41"/>
      <c r="Y344" s="128"/>
      <c r="Z344" s="93">
        <f>Z345+Z350</f>
        <v>23692.461000000003</v>
      </c>
      <c r="AA344" s="114">
        <f t="shared" si="39"/>
        <v>68.71194010588488</v>
      </c>
    </row>
    <row r="345" spans="1:27" ht="32.25" outlineLevel="6" thickBot="1">
      <c r="A345" s="45" t="s">
        <v>157</v>
      </c>
      <c r="B345" s="17">
        <v>951</v>
      </c>
      <c r="C345" s="6" t="s">
        <v>14</v>
      </c>
      <c r="D345" s="6" t="s">
        <v>455</v>
      </c>
      <c r="E345" s="6" t="s">
        <v>5</v>
      </c>
      <c r="F345" s="6"/>
      <c r="G345" s="96">
        <f>G346+G348</f>
        <v>394.15000000000003</v>
      </c>
      <c r="H345" s="168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41"/>
      <c r="Y345" s="128"/>
      <c r="Z345" s="96">
        <f>Z346+Z348</f>
        <v>394.15000000000003</v>
      </c>
      <c r="AA345" s="114">
        <f t="shared" si="39"/>
        <v>100</v>
      </c>
    </row>
    <row r="346" spans="1:27" ht="21.75" customHeight="1" outlineLevel="6" thickBot="1">
      <c r="A346" s="116" t="s">
        <v>96</v>
      </c>
      <c r="B346" s="117">
        <v>951</v>
      </c>
      <c r="C346" s="118" t="s">
        <v>14</v>
      </c>
      <c r="D346" s="118" t="s">
        <v>455</v>
      </c>
      <c r="E346" s="118" t="s">
        <v>91</v>
      </c>
      <c r="F346" s="118"/>
      <c r="G346" s="124">
        <f>G347</f>
        <v>35.24</v>
      </c>
      <c r="H346" s="169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62"/>
      <c r="Y346" s="160"/>
      <c r="Z346" s="124">
        <f>Z347</f>
        <v>35.24</v>
      </c>
      <c r="AA346" s="114">
        <f t="shared" si="39"/>
        <v>100</v>
      </c>
    </row>
    <row r="347" spans="1:29" ht="32.25" outlineLevel="6" thickBot="1">
      <c r="A347" s="47" t="s">
        <v>97</v>
      </c>
      <c r="B347" s="51">
        <v>951</v>
      </c>
      <c r="C347" s="52" t="s">
        <v>14</v>
      </c>
      <c r="D347" s="52" t="s">
        <v>455</v>
      </c>
      <c r="E347" s="52" t="s">
        <v>92</v>
      </c>
      <c r="F347" s="52"/>
      <c r="G347" s="92">
        <v>35.24</v>
      </c>
      <c r="H347" s="168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41"/>
      <c r="Y347" s="128"/>
      <c r="Z347" s="92">
        <v>35.24</v>
      </c>
      <c r="AA347" s="114">
        <f t="shared" si="39"/>
        <v>100</v>
      </c>
      <c r="AC347" s="188"/>
    </row>
    <row r="348" spans="1:27" ht="19.5" outlineLevel="6" thickBot="1">
      <c r="A348" s="116" t="s">
        <v>325</v>
      </c>
      <c r="B348" s="117">
        <v>951</v>
      </c>
      <c r="C348" s="118" t="s">
        <v>14</v>
      </c>
      <c r="D348" s="118" t="s">
        <v>455</v>
      </c>
      <c r="E348" s="118" t="s">
        <v>327</v>
      </c>
      <c r="F348" s="118"/>
      <c r="G348" s="171">
        <f>G349</f>
        <v>358.91</v>
      </c>
      <c r="H348" s="169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62"/>
      <c r="Y348" s="160"/>
      <c r="Z348" s="171">
        <f>Z349</f>
        <v>358.91</v>
      </c>
      <c r="AA348" s="114">
        <f t="shared" si="39"/>
        <v>100</v>
      </c>
    </row>
    <row r="349" spans="1:29" ht="48" outlineLevel="6" thickBot="1">
      <c r="A349" s="47" t="s">
        <v>326</v>
      </c>
      <c r="B349" s="51">
        <v>951</v>
      </c>
      <c r="C349" s="52" t="s">
        <v>14</v>
      </c>
      <c r="D349" s="52" t="s">
        <v>455</v>
      </c>
      <c r="E349" s="52" t="s">
        <v>328</v>
      </c>
      <c r="F349" s="52"/>
      <c r="G349" s="146">
        <f>355.46663+3.44337</f>
        <v>358.91</v>
      </c>
      <c r="H349" s="168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41"/>
      <c r="Y349" s="128"/>
      <c r="Z349" s="146">
        <v>358.91</v>
      </c>
      <c r="AA349" s="114">
        <f t="shared" si="39"/>
        <v>100</v>
      </c>
      <c r="AC349" s="188"/>
    </row>
    <row r="350" spans="1:27" ht="19.5" outlineLevel="6" thickBot="1">
      <c r="A350" s="45" t="s">
        <v>391</v>
      </c>
      <c r="B350" s="17">
        <v>951</v>
      </c>
      <c r="C350" s="6" t="s">
        <v>14</v>
      </c>
      <c r="D350" s="6" t="s">
        <v>392</v>
      </c>
      <c r="E350" s="6" t="s">
        <v>5</v>
      </c>
      <c r="F350" s="6"/>
      <c r="G350" s="96">
        <f>G351</f>
        <v>34086.7</v>
      </c>
      <c r="H350" s="168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41"/>
      <c r="Y350" s="128"/>
      <c r="Z350" s="96">
        <f>Z351</f>
        <v>23298.311</v>
      </c>
      <c r="AA350" s="114">
        <f t="shared" si="39"/>
        <v>68.35015123200546</v>
      </c>
    </row>
    <row r="351" spans="1:27" ht="19.5" outlineLevel="6" thickBot="1">
      <c r="A351" s="116" t="s">
        <v>325</v>
      </c>
      <c r="B351" s="117">
        <v>951</v>
      </c>
      <c r="C351" s="118" t="s">
        <v>14</v>
      </c>
      <c r="D351" s="118" t="s">
        <v>392</v>
      </c>
      <c r="E351" s="118" t="s">
        <v>327</v>
      </c>
      <c r="F351" s="118"/>
      <c r="G351" s="171">
        <f>G352</f>
        <v>34086.7</v>
      </c>
      <c r="H351" s="169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62"/>
      <c r="Y351" s="160"/>
      <c r="Z351" s="171">
        <f>Z352</f>
        <v>23298.311</v>
      </c>
      <c r="AA351" s="114">
        <f t="shared" si="39"/>
        <v>68.35015123200546</v>
      </c>
    </row>
    <row r="352" spans="1:29" ht="48" outlineLevel="6" thickBot="1">
      <c r="A352" s="47" t="s">
        <v>326</v>
      </c>
      <c r="B352" s="51">
        <v>951</v>
      </c>
      <c r="C352" s="52" t="s">
        <v>14</v>
      </c>
      <c r="D352" s="52" t="s">
        <v>392</v>
      </c>
      <c r="E352" s="52" t="s">
        <v>328</v>
      </c>
      <c r="F352" s="52"/>
      <c r="G352" s="146">
        <v>34086.7</v>
      </c>
      <c r="H352" s="168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41"/>
      <c r="Y352" s="128"/>
      <c r="Z352" s="146">
        <v>23298.311</v>
      </c>
      <c r="AA352" s="114">
        <f t="shared" si="39"/>
        <v>68.35015123200546</v>
      </c>
      <c r="AC352" s="188"/>
    </row>
    <row r="353" spans="1:27" ht="32.25" outlineLevel="6" thickBot="1">
      <c r="A353" s="70" t="s">
        <v>158</v>
      </c>
      <c r="B353" s="49">
        <v>951</v>
      </c>
      <c r="C353" s="50" t="s">
        <v>14</v>
      </c>
      <c r="D353" s="50" t="s">
        <v>273</v>
      </c>
      <c r="E353" s="50" t="s">
        <v>5</v>
      </c>
      <c r="F353" s="50"/>
      <c r="G353" s="93">
        <f>G354+G358+G365+G361+G368</f>
        <v>46239.14661</v>
      </c>
      <c r="H353" s="168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41"/>
      <c r="Y353" s="128"/>
      <c r="Z353" s="93">
        <f>Z354+Z358+Z365+Z361+Z368</f>
        <v>46155.079999999994</v>
      </c>
      <c r="AA353" s="114">
        <f t="shared" si="39"/>
        <v>99.81819169218441</v>
      </c>
    </row>
    <row r="354" spans="1:27" ht="32.25" outlineLevel="6" thickBot="1">
      <c r="A354" s="5" t="s">
        <v>159</v>
      </c>
      <c r="B354" s="17">
        <v>951</v>
      </c>
      <c r="C354" s="6" t="s">
        <v>14</v>
      </c>
      <c r="D354" s="6" t="s">
        <v>274</v>
      </c>
      <c r="E354" s="6" t="s">
        <v>5</v>
      </c>
      <c r="F354" s="6"/>
      <c r="G354" s="96">
        <f>G355</f>
        <v>33724.91356</v>
      </c>
      <c r="H354" s="129">
        <f aca="true" t="shared" si="41" ref="H354:X354">H355</f>
        <v>0</v>
      </c>
      <c r="I354" s="129">
        <f t="shared" si="41"/>
        <v>0</v>
      </c>
      <c r="J354" s="129">
        <f t="shared" si="41"/>
        <v>0</v>
      </c>
      <c r="K354" s="129">
        <f t="shared" si="41"/>
        <v>0</v>
      </c>
      <c r="L354" s="129">
        <f t="shared" si="41"/>
        <v>0</v>
      </c>
      <c r="M354" s="129">
        <f t="shared" si="41"/>
        <v>0</v>
      </c>
      <c r="N354" s="129">
        <f t="shared" si="41"/>
        <v>0</v>
      </c>
      <c r="O354" s="129">
        <f t="shared" si="41"/>
        <v>0</v>
      </c>
      <c r="P354" s="129">
        <f t="shared" si="41"/>
        <v>0</v>
      </c>
      <c r="Q354" s="129">
        <f t="shared" si="41"/>
        <v>0</v>
      </c>
      <c r="R354" s="129">
        <f t="shared" si="41"/>
        <v>0</v>
      </c>
      <c r="S354" s="129">
        <f t="shared" si="41"/>
        <v>0</v>
      </c>
      <c r="T354" s="129">
        <f t="shared" si="41"/>
        <v>0</v>
      </c>
      <c r="U354" s="129">
        <f t="shared" si="41"/>
        <v>0</v>
      </c>
      <c r="V354" s="129">
        <f t="shared" si="41"/>
        <v>0</v>
      </c>
      <c r="W354" s="129">
        <f t="shared" si="41"/>
        <v>0</v>
      </c>
      <c r="X354" s="165">
        <f t="shared" si="41"/>
        <v>669.14176</v>
      </c>
      <c r="Y354" s="128">
        <f>X354/G343*100</f>
        <v>0.828863852469323</v>
      </c>
      <c r="Z354" s="96">
        <f>Z355</f>
        <v>33640.848</v>
      </c>
      <c r="AA354" s="114">
        <f t="shared" si="39"/>
        <v>99.75073157756079</v>
      </c>
    </row>
    <row r="355" spans="1:27" ht="16.5" outlineLevel="6" thickBot="1">
      <c r="A355" s="116" t="s">
        <v>116</v>
      </c>
      <c r="B355" s="117">
        <v>951</v>
      </c>
      <c r="C355" s="118" t="s">
        <v>14</v>
      </c>
      <c r="D355" s="118" t="s">
        <v>274</v>
      </c>
      <c r="E355" s="118" t="s">
        <v>115</v>
      </c>
      <c r="F355" s="118"/>
      <c r="G355" s="124">
        <f>G356+G357</f>
        <v>33724.91356</v>
      </c>
      <c r="H355" s="124">
        <f aca="true" t="shared" si="42" ref="H355:X355">H381</f>
        <v>0</v>
      </c>
      <c r="I355" s="124">
        <f t="shared" si="42"/>
        <v>0</v>
      </c>
      <c r="J355" s="124">
        <f t="shared" si="42"/>
        <v>0</v>
      </c>
      <c r="K355" s="124">
        <f t="shared" si="42"/>
        <v>0</v>
      </c>
      <c r="L355" s="124">
        <f t="shared" si="42"/>
        <v>0</v>
      </c>
      <c r="M355" s="124">
        <f t="shared" si="42"/>
        <v>0</v>
      </c>
      <c r="N355" s="124">
        <f t="shared" si="42"/>
        <v>0</v>
      </c>
      <c r="O355" s="124">
        <f t="shared" si="42"/>
        <v>0</v>
      </c>
      <c r="P355" s="124">
        <f t="shared" si="42"/>
        <v>0</v>
      </c>
      <c r="Q355" s="124">
        <f t="shared" si="42"/>
        <v>0</v>
      </c>
      <c r="R355" s="124">
        <f t="shared" si="42"/>
        <v>0</v>
      </c>
      <c r="S355" s="124">
        <f t="shared" si="42"/>
        <v>0</v>
      </c>
      <c r="T355" s="124">
        <f t="shared" si="42"/>
        <v>0</v>
      </c>
      <c r="U355" s="124">
        <f t="shared" si="42"/>
        <v>0</v>
      </c>
      <c r="V355" s="124">
        <f t="shared" si="42"/>
        <v>0</v>
      </c>
      <c r="W355" s="124">
        <f t="shared" si="42"/>
        <v>0</v>
      </c>
      <c r="X355" s="172">
        <f t="shared" si="42"/>
        <v>669.14176</v>
      </c>
      <c r="Y355" s="160">
        <f>X355/G344*100</f>
        <v>1.940618517234929</v>
      </c>
      <c r="Z355" s="124">
        <f>Z356+Z357</f>
        <v>33640.848</v>
      </c>
      <c r="AA355" s="114">
        <f t="shared" si="39"/>
        <v>99.75073157756079</v>
      </c>
    </row>
    <row r="356" spans="1:29" ht="48" outlineLevel="6" thickBot="1">
      <c r="A356" s="57" t="s">
        <v>196</v>
      </c>
      <c r="B356" s="51">
        <v>951</v>
      </c>
      <c r="C356" s="52" t="s">
        <v>14</v>
      </c>
      <c r="D356" s="52" t="s">
        <v>274</v>
      </c>
      <c r="E356" s="52" t="s">
        <v>85</v>
      </c>
      <c r="F356" s="52"/>
      <c r="G356" s="92">
        <v>13266.3</v>
      </c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143"/>
      <c r="Y356" s="128"/>
      <c r="Z356" s="92">
        <v>13266.3</v>
      </c>
      <c r="AA356" s="114">
        <f t="shared" si="39"/>
        <v>100</v>
      </c>
      <c r="AC356" s="188"/>
    </row>
    <row r="357" spans="1:29" ht="16.5" outlineLevel="6" thickBot="1">
      <c r="A357" s="55" t="s">
        <v>83</v>
      </c>
      <c r="B357" s="51">
        <v>951</v>
      </c>
      <c r="C357" s="52" t="s">
        <v>14</v>
      </c>
      <c r="D357" s="52" t="s">
        <v>278</v>
      </c>
      <c r="E357" s="52" t="s">
        <v>84</v>
      </c>
      <c r="F357" s="52"/>
      <c r="G357" s="92">
        <v>20458.61356</v>
      </c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143"/>
      <c r="Y357" s="128"/>
      <c r="Z357" s="92">
        <v>20374.548</v>
      </c>
      <c r="AA357" s="114">
        <f t="shared" si="39"/>
        <v>99.58909454077394</v>
      </c>
      <c r="AC357" s="188"/>
    </row>
    <row r="358" spans="1:27" ht="32.25" outlineLevel="6" thickBot="1">
      <c r="A358" s="5" t="s">
        <v>160</v>
      </c>
      <c r="B358" s="17">
        <v>951</v>
      </c>
      <c r="C358" s="6" t="s">
        <v>14</v>
      </c>
      <c r="D358" s="6" t="s">
        <v>275</v>
      </c>
      <c r="E358" s="6" t="s">
        <v>5</v>
      </c>
      <c r="F358" s="6"/>
      <c r="G358" s="96">
        <f>G359</f>
        <v>10708.9</v>
      </c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143"/>
      <c r="Y358" s="128"/>
      <c r="Z358" s="96">
        <f>Z359</f>
        <v>10708.9</v>
      </c>
      <c r="AA358" s="114">
        <f t="shared" si="39"/>
        <v>100</v>
      </c>
    </row>
    <row r="359" spans="1:27" ht="19.5" customHeight="1" outlineLevel="6" thickBot="1">
      <c r="A359" s="116" t="s">
        <v>116</v>
      </c>
      <c r="B359" s="117">
        <v>951</v>
      </c>
      <c r="C359" s="118" t="s">
        <v>14</v>
      </c>
      <c r="D359" s="118" t="s">
        <v>275</v>
      </c>
      <c r="E359" s="118" t="s">
        <v>115</v>
      </c>
      <c r="F359" s="118"/>
      <c r="G359" s="124">
        <f>G360</f>
        <v>10708.9</v>
      </c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72"/>
      <c r="Y359" s="160"/>
      <c r="Z359" s="124">
        <f>Z360</f>
        <v>10708.9</v>
      </c>
      <c r="AA359" s="114">
        <f t="shared" si="39"/>
        <v>100</v>
      </c>
    </row>
    <row r="360" spans="1:29" ht="48" outlineLevel="6" thickBot="1">
      <c r="A360" s="57" t="s">
        <v>196</v>
      </c>
      <c r="B360" s="51">
        <v>951</v>
      </c>
      <c r="C360" s="52" t="s">
        <v>14</v>
      </c>
      <c r="D360" s="52" t="s">
        <v>275</v>
      </c>
      <c r="E360" s="52" t="s">
        <v>85</v>
      </c>
      <c r="F360" s="52"/>
      <c r="G360" s="92">
        <v>10708.9</v>
      </c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143"/>
      <c r="Y360" s="128"/>
      <c r="Z360" s="92">
        <v>10708.9</v>
      </c>
      <c r="AA360" s="114">
        <f t="shared" si="39"/>
        <v>100</v>
      </c>
      <c r="AC360" s="188"/>
    </row>
    <row r="361" spans="1:27" ht="32.25" outlineLevel="6" thickBot="1">
      <c r="A361" s="5" t="s">
        <v>388</v>
      </c>
      <c r="B361" s="17">
        <v>951</v>
      </c>
      <c r="C361" s="6" t="s">
        <v>14</v>
      </c>
      <c r="D361" s="6" t="s">
        <v>389</v>
      </c>
      <c r="E361" s="6" t="s">
        <v>5</v>
      </c>
      <c r="F361" s="6"/>
      <c r="G361" s="96">
        <f>G362+G364</f>
        <v>1654.71843</v>
      </c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143"/>
      <c r="Y361" s="128"/>
      <c r="Z361" s="96">
        <f>Z362+Z364</f>
        <v>1654.7179999999998</v>
      </c>
      <c r="AA361" s="114">
        <f t="shared" si="39"/>
        <v>99.99997401370577</v>
      </c>
    </row>
    <row r="362" spans="1:27" ht="16.5" outlineLevel="6" thickBot="1">
      <c r="A362" s="116" t="s">
        <v>116</v>
      </c>
      <c r="B362" s="117">
        <v>951</v>
      </c>
      <c r="C362" s="118" t="s">
        <v>14</v>
      </c>
      <c r="D362" s="118" t="s">
        <v>389</v>
      </c>
      <c r="E362" s="118" t="s">
        <v>115</v>
      </c>
      <c r="F362" s="118"/>
      <c r="G362" s="124">
        <f>G363</f>
        <v>1654.71843</v>
      </c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72"/>
      <c r="Y362" s="160"/>
      <c r="Z362" s="124">
        <f>Z363</f>
        <v>1193.6</v>
      </c>
      <c r="AA362" s="114">
        <f t="shared" si="39"/>
        <v>72.13311814022643</v>
      </c>
    </row>
    <row r="363" spans="1:29" ht="48" outlineLevel="6" thickBot="1">
      <c r="A363" s="57" t="s">
        <v>196</v>
      </c>
      <c r="B363" s="51">
        <v>951</v>
      </c>
      <c r="C363" s="52" t="s">
        <v>14</v>
      </c>
      <c r="D363" s="52" t="s">
        <v>389</v>
      </c>
      <c r="E363" s="52" t="s">
        <v>85</v>
      </c>
      <c r="F363" s="52"/>
      <c r="G363" s="92">
        <v>1654.71843</v>
      </c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143"/>
      <c r="Y363" s="128"/>
      <c r="Z363" s="92">
        <v>1193.6</v>
      </c>
      <c r="AA363" s="114">
        <f t="shared" si="39"/>
        <v>72.13311814022643</v>
      </c>
      <c r="AC363" s="188"/>
    </row>
    <row r="364" spans="1:29" ht="16.5" outlineLevel="6" thickBot="1">
      <c r="A364" s="57" t="s">
        <v>485</v>
      </c>
      <c r="B364" s="51">
        <v>951</v>
      </c>
      <c r="C364" s="52" t="s">
        <v>14</v>
      </c>
      <c r="D364" s="52" t="s">
        <v>389</v>
      </c>
      <c r="E364" s="52" t="s">
        <v>486</v>
      </c>
      <c r="F364" s="52"/>
      <c r="G364" s="92">
        <v>0</v>
      </c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143"/>
      <c r="Y364" s="128"/>
      <c r="Z364" s="92">
        <v>461.118</v>
      </c>
      <c r="AA364" s="114"/>
      <c r="AC364" s="188"/>
    </row>
    <row r="365" spans="1:27" ht="32.25" outlineLevel="6" thickBot="1">
      <c r="A365" s="5" t="s">
        <v>374</v>
      </c>
      <c r="B365" s="17">
        <v>951</v>
      </c>
      <c r="C365" s="6" t="s">
        <v>14</v>
      </c>
      <c r="D365" s="6" t="s">
        <v>375</v>
      </c>
      <c r="E365" s="6" t="s">
        <v>5</v>
      </c>
      <c r="F365" s="6"/>
      <c r="G365" s="96">
        <f>G366</f>
        <v>146.09618</v>
      </c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143"/>
      <c r="Y365" s="128"/>
      <c r="Z365" s="96">
        <f>Z366</f>
        <v>146.096</v>
      </c>
      <c r="AA365" s="114">
        <f t="shared" si="39"/>
        <v>99.99987679349316</v>
      </c>
    </row>
    <row r="366" spans="1:27" ht="16.5" outlineLevel="6" thickBot="1">
      <c r="A366" s="116" t="s">
        <v>116</v>
      </c>
      <c r="B366" s="117">
        <v>951</v>
      </c>
      <c r="C366" s="118" t="s">
        <v>14</v>
      </c>
      <c r="D366" s="118" t="s">
        <v>375</v>
      </c>
      <c r="E366" s="118" t="s">
        <v>115</v>
      </c>
      <c r="F366" s="118"/>
      <c r="G366" s="124">
        <f>G367</f>
        <v>146.09618</v>
      </c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72"/>
      <c r="Y366" s="160"/>
      <c r="Z366" s="124">
        <f>Z367</f>
        <v>146.096</v>
      </c>
      <c r="AA366" s="114">
        <f t="shared" si="39"/>
        <v>99.99987679349316</v>
      </c>
    </row>
    <row r="367" spans="1:29" ht="16.5" outlineLevel="6" thickBot="1">
      <c r="A367" s="57" t="s">
        <v>83</v>
      </c>
      <c r="B367" s="51">
        <v>951</v>
      </c>
      <c r="C367" s="52" t="s">
        <v>14</v>
      </c>
      <c r="D367" s="52" t="s">
        <v>375</v>
      </c>
      <c r="E367" s="52" t="s">
        <v>84</v>
      </c>
      <c r="F367" s="52"/>
      <c r="G367" s="92">
        <v>146.09618</v>
      </c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143"/>
      <c r="Y367" s="128"/>
      <c r="Z367" s="92">
        <v>146.096</v>
      </c>
      <c r="AA367" s="114">
        <f t="shared" si="39"/>
        <v>99.99987679349316</v>
      </c>
      <c r="AC367" s="188"/>
    </row>
    <row r="368" spans="1:27" ht="48" outlineLevel="6" thickBot="1">
      <c r="A368" s="5" t="s">
        <v>412</v>
      </c>
      <c r="B368" s="17">
        <v>951</v>
      </c>
      <c r="C368" s="6" t="s">
        <v>14</v>
      </c>
      <c r="D368" s="6" t="s">
        <v>411</v>
      </c>
      <c r="E368" s="6" t="s">
        <v>5</v>
      </c>
      <c r="F368" s="6"/>
      <c r="G368" s="96">
        <f>G369</f>
        <v>4.51844</v>
      </c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143"/>
      <c r="Y368" s="128"/>
      <c r="Z368" s="96">
        <f>Z369</f>
        <v>4.518</v>
      </c>
      <c r="AA368" s="114">
        <f t="shared" si="39"/>
        <v>99.99026212586645</v>
      </c>
    </row>
    <row r="369" spans="1:27" ht="16.5" outlineLevel="6" thickBot="1">
      <c r="A369" s="116" t="s">
        <v>116</v>
      </c>
      <c r="B369" s="117">
        <v>951</v>
      </c>
      <c r="C369" s="118" t="s">
        <v>14</v>
      </c>
      <c r="D369" s="118" t="s">
        <v>411</v>
      </c>
      <c r="E369" s="118" t="s">
        <v>115</v>
      </c>
      <c r="F369" s="118"/>
      <c r="G369" s="124">
        <f>G370</f>
        <v>4.51844</v>
      </c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72"/>
      <c r="Y369" s="160"/>
      <c r="Z369" s="124">
        <f>Z370</f>
        <v>4.518</v>
      </c>
      <c r="AA369" s="114">
        <f t="shared" si="39"/>
        <v>99.99026212586645</v>
      </c>
    </row>
    <row r="370" spans="1:29" ht="16.5" outlineLevel="6" thickBot="1">
      <c r="A370" s="57" t="s">
        <v>83</v>
      </c>
      <c r="B370" s="51">
        <v>951</v>
      </c>
      <c r="C370" s="52" t="s">
        <v>14</v>
      </c>
      <c r="D370" s="52" t="s">
        <v>411</v>
      </c>
      <c r="E370" s="52" t="s">
        <v>84</v>
      </c>
      <c r="F370" s="52"/>
      <c r="G370" s="92">
        <v>4.51844</v>
      </c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143"/>
      <c r="Y370" s="128"/>
      <c r="Z370" s="92">
        <v>4.518</v>
      </c>
      <c r="AA370" s="114">
        <f t="shared" si="39"/>
        <v>99.99026212586645</v>
      </c>
      <c r="AC370" s="188"/>
    </row>
    <row r="371" spans="1:27" ht="32.25" outlineLevel="6" thickBot="1">
      <c r="A371" s="70" t="s">
        <v>414</v>
      </c>
      <c r="B371" s="49">
        <v>951</v>
      </c>
      <c r="C371" s="50" t="s">
        <v>14</v>
      </c>
      <c r="D371" s="50" t="s">
        <v>413</v>
      </c>
      <c r="E371" s="50" t="s">
        <v>5</v>
      </c>
      <c r="F371" s="50"/>
      <c r="G371" s="93">
        <f>G372</f>
        <v>10</v>
      </c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143"/>
      <c r="Y371" s="128"/>
      <c r="Z371" s="93">
        <f>Z372</f>
        <v>10</v>
      </c>
      <c r="AA371" s="114">
        <f t="shared" si="39"/>
        <v>100</v>
      </c>
    </row>
    <row r="372" spans="1:27" ht="32.25" outlineLevel="6" thickBot="1">
      <c r="A372" s="5" t="s">
        <v>420</v>
      </c>
      <c r="B372" s="17">
        <v>951</v>
      </c>
      <c r="C372" s="6" t="s">
        <v>14</v>
      </c>
      <c r="D372" s="6" t="s">
        <v>456</v>
      </c>
      <c r="E372" s="6" t="s">
        <v>5</v>
      </c>
      <c r="F372" s="6"/>
      <c r="G372" s="96">
        <f>G373</f>
        <v>10</v>
      </c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143"/>
      <c r="Y372" s="128"/>
      <c r="Z372" s="96">
        <f>Z373</f>
        <v>10</v>
      </c>
      <c r="AA372" s="114">
        <f t="shared" si="39"/>
        <v>100</v>
      </c>
    </row>
    <row r="373" spans="1:27" ht="16.5" outlineLevel="6" thickBot="1">
      <c r="A373" s="116" t="s">
        <v>116</v>
      </c>
      <c r="B373" s="117">
        <v>951</v>
      </c>
      <c r="C373" s="118" t="s">
        <v>14</v>
      </c>
      <c r="D373" s="118" t="s">
        <v>456</v>
      </c>
      <c r="E373" s="118" t="s">
        <v>91</v>
      </c>
      <c r="F373" s="118"/>
      <c r="G373" s="124">
        <f>G374</f>
        <v>10</v>
      </c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72"/>
      <c r="Y373" s="160"/>
      <c r="Z373" s="124">
        <f>Z374</f>
        <v>10</v>
      </c>
      <c r="AA373" s="114">
        <f t="shared" si="39"/>
        <v>100</v>
      </c>
    </row>
    <row r="374" spans="1:29" ht="48" outlineLevel="6" thickBot="1">
      <c r="A374" s="57" t="s">
        <v>196</v>
      </c>
      <c r="B374" s="51">
        <v>951</v>
      </c>
      <c r="C374" s="52" t="s">
        <v>14</v>
      </c>
      <c r="D374" s="52" t="s">
        <v>456</v>
      </c>
      <c r="E374" s="52" t="s">
        <v>92</v>
      </c>
      <c r="F374" s="52"/>
      <c r="G374" s="92">
        <v>10</v>
      </c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143"/>
      <c r="Y374" s="128"/>
      <c r="Z374" s="92">
        <v>10</v>
      </c>
      <c r="AA374" s="114">
        <f t="shared" si="39"/>
        <v>100</v>
      </c>
      <c r="AC374" s="188"/>
    </row>
    <row r="375" spans="1:27" ht="16.5" outlineLevel="6" thickBot="1">
      <c r="A375" s="8" t="s">
        <v>219</v>
      </c>
      <c r="B375" s="15">
        <v>951</v>
      </c>
      <c r="C375" s="9" t="s">
        <v>14</v>
      </c>
      <c r="D375" s="9" t="s">
        <v>276</v>
      </c>
      <c r="E375" s="9" t="s">
        <v>5</v>
      </c>
      <c r="F375" s="9"/>
      <c r="G375" s="91">
        <f>G376</f>
        <v>309.59849</v>
      </c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143"/>
      <c r="Y375" s="128"/>
      <c r="Z375" s="91">
        <f>Z376</f>
        <v>309.598</v>
      </c>
      <c r="AA375" s="114">
        <f t="shared" si="39"/>
        <v>99.99984173049423</v>
      </c>
    </row>
    <row r="376" spans="1:27" ht="48" outlineLevel="6" thickBot="1">
      <c r="A376" s="45" t="s">
        <v>161</v>
      </c>
      <c r="B376" s="17">
        <v>951</v>
      </c>
      <c r="C376" s="6" t="s">
        <v>14</v>
      </c>
      <c r="D376" s="6" t="s">
        <v>453</v>
      </c>
      <c r="E376" s="6" t="s">
        <v>5</v>
      </c>
      <c r="F376" s="6"/>
      <c r="G376" s="96">
        <f>G377</f>
        <v>309.59849</v>
      </c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143"/>
      <c r="Y376" s="128"/>
      <c r="Z376" s="96">
        <f>Z377</f>
        <v>309.598</v>
      </c>
      <c r="AA376" s="114">
        <f t="shared" si="39"/>
        <v>99.99984173049423</v>
      </c>
    </row>
    <row r="377" spans="1:27" ht="18.75" customHeight="1" outlineLevel="6" thickBot="1">
      <c r="A377" s="116" t="s">
        <v>96</v>
      </c>
      <c r="B377" s="117">
        <v>951</v>
      </c>
      <c r="C377" s="118" t="s">
        <v>14</v>
      </c>
      <c r="D377" s="118" t="s">
        <v>453</v>
      </c>
      <c r="E377" s="118" t="s">
        <v>91</v>
      </c>
      <c r="F377" s="118"/>
      <c r="G377" s="124">
        <f>G378</f>
        <v>309.59849</v>
      </c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72"/>
      <c r="Y377" s="160"/>
      <c r="Z377" s="124">
        <f>Z378</f>
        <v>309.598</v>
      </c>
      <c r="AA377" s="114">
        <f t="shared" si="39"/>
        <v>99.99984173049423</v>
      </c>
    </row>
    <row r="378" spans="1:29" ht="32.25" outlineLevel="6" thickBot="1">
      <c r="A378" s="47" t="s">
        <v>97</v>
      </c>
      <c r="B378" s="51">
        <v>951</v>
      </c>
      <c r="C378" s="52" t="s">
        <v>14</v>
      </c>
      <c r="D378" s="52" t="s">
        <v>453</v>
      </c>
      <c r="E378" s="52" t="s">
        <v>92</v>
      </c>
      <c r="F378" s="52"/>
      <c r="G378" s="92">
        <v>309.59849</v>
      </c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143"/>
      <c r="Y378" s="128"/>
      <c r="Z378" s="92">
        <v>309.598</v>
      </c>
      <c r="AA378" s="114">
        <f t="shared" si="39"/>
        <v>99.99984173049423</v>
      </c>
      <c r="AC378" s="188"/>
    </row>
    <row r="379" spans="1:27" ht="32.25" outlineLevel="6" thickBot="1">
      <c r="A379" s="8" t="s">
        <v>386</v>
      </c>
      <c r="B379" s="15">
        <v>951</v>
      </c>
      <c r="C379" s="9" t="s">
        <v>14</v>
      </c>
      <c r="D379" s="9" t="s">
        <v>277</v>
      </c>
      <c r="E379" s="9" t="s">
        <v>5</v>
      </c>
      <c r="F379" s="9"/>
      <c r="G379" s="91">
        <f>G380</f>
        <v>50</v>
      </c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143"/>
      <c r="Y379" s="128"/>
      <c r="Z379" s="91">
        <f>Z380</f>
        <v>50</v>
      </c>
      <c r="AA379" s="114">
        <f t="shared" si="39"/>
        <v>100</v>
      </c>
    </row>
    <row r="380" spans="1:27" ht="32.25" outlineLevel="6" thickBot="1">
      <c r="A380" s="45" t="s">
        <v>162</v>
      </c>
      <c r="B380" s="17">
        <v>951</v>
      </c>
      <c r="C380" s="6" t="s">
        <v>14</v>
      </c>
      <c r="D380" s="6" t="s">
        <v>454</v>
      </c>
      <c r="E380" s="6" t="s">
        <v>5</v>
      </c>
      <c r="F380" s="6"/>
      <c r="G380" s="96">
        <f>G381</f>
        <v>50</v>
      </c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143"/>
      <c r="Y380" s="128"/>
      <c r="Z380" s="96">
        <f>Z381</f>
        <v>50</v>
      </c>
      <c r="AA380" s="114">
        <f t="shared" si="39"/>
        <v>100</v>
      </c>
    </row>
    <row r="381" spans="1:27" ht="32.25" outlineLevel="6" thickBot="1">
      <c r="A381" s="116" t="s">
        <v>96</v>
      </c>
      <c r="B381" s="117">
        <v>951</v>
      </c>
      <c r="C381" s="118" t="s">
        <v>14</v>
      </c>
      <c r="D381" s="118" t="s">
        <v>454</v>
      </c>
      <c r="E381" s="118" t="s">
        <v>91</v>
      </c>
      <c r="F381" s="118"/>
      <c r="G381" s="124">
        <f>G382</f>
        <v>50</v>
      </c>
      <c r="H381" s="173">
        <f aca="true" t="shared" si="43" ref="H381:X381">H382</f>
        <v>0</v>
      </c>
      <c r="I381" s="173">
        <f t="shared" si="43"/>
        <v>0</v>
      </c>
      <c r="J381" s="173">
        <f t="shared" si="43"/>
        <v>0</v>
      </c>
      <c r="K381" s="173">
        <f t="shared" si="43"/>
        <v>0</v>
      </c>
      <c r="L381" s="173">
        <f t="shared" si="43"/>
        <v>0</v>
      </c>
      <c r="M381" s="173">
        <f t="shared" si="43"/>
        <v>0</v>
      </c>
      <c r="N381" s="173">
        <f t="shared" si="43"/>
        <v>0</v>
      </c>
      <c r="O381" s="173">
        <f t="shared" si="43"/>
        <v>0</v>
      </c>
      <c r="P381" s="173">
        <f t="shared" si="43"/>
        <v>0</v>
      </c>
      <c r="Q381" s="173">
        <f t="shared" si="43"/>
        <v>0</v>
      </c>
      <c r="R381" s="173">
        <f t="shared" si="43"/>
        <v>0</v>
      </c>
      <c r="S381" s="173">
        <f t="shared" si="43"/>
        <v>0</v>
      </c>
      <c r="T381" s="173">
        <f t="shared" si="43"/>
        <v>0</v>
      </c>
      <c r="U381" s="173">
        <f t="shared" si="43"/>
        <v>0</v>
      </c>
      <c r="V381" s="173">
        <f t="shared" si="43"/>
        <v>0</v>
      </c>
      <c r="W381" s="173">
        <f t="shared" si="43"/>
        <v>0</v>
      </c>
      <c r="X381" s="174">
        <f t="shared" si="43"/>
        <v>669.14176</v>
      </c>
      <c r="Y381" s="160">
        <f>X381/G375*100</f>
        <v>216.13211356424893</v>
      </c>
      <c r="Z381" s="124">
        <f>Z382</f>
        <v>50</v>
      </c>
      <c r="AA381" s="114">
        <f t="shared" si="39"/>
        <v>100</v>
      </c>
    </row>
    <row r="382" spans="1:29" ht="32.25" outlineLevel="6" thickBot="1">
      <c r="A382" s="47" t="s">
        <v>97</v>
      </c>
      <c r="B382" s="51">
        <v>951</v>
      </c>
      <c r="C382" s="52" t="s">
        <v>14</v>
      </c>
      <c r="D382" s="52" t="s">
        <v>454</v>
      </c>
      <c r="E382" s="52" t="s">
        <v>92</v>
      </c>
      <c r="F382" s="52"/>
      <c r="G382" s="92">
        <v>50</v>
      </c>
      <c r="H382" s="167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130"/>
      <c r="X382" s="140">
        <v>669.14176</v>
      </c>
      <c r="Y382" s="128">
        <f>X382/G376*100</f>
        <v>216.13211356424893</v>
      </c>
      <c r="Z382" s="92">
        <v>50</v>
      </c>
      <c r="AA382" s="114">
        <f t="shared" si="39"/>
        <v>100</v>
      </c>
      <c r="AC382" s="188"/>
    </row>
    <row r="383" spans="1:27" ht="19.5" outlineLevel="6" thickBot="1">
      <c r="A383" s="65" t="s">
        <v>44</v>
      </c>
      <c r="B383" s="14">
        <v>951</v>
      </c>
      <c r="C383" s="12" t="s">
        <v>43</v>
      </c>
      <c r="D383" s="12" t="s">
        <v>243</v>
      </c>
      <c r="E383" s="12" t="s">
        <v>5</v>
      </c>
      <c r="F383" s="12"/>
      <c r="G383" s="90">
        <f>G384+G390+G403+G397</f>
        <v>16600.79624</v>
      </c>
      <c r="H383" s="168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41"/>
      <c r="Y383" s="128"/>
      <c r="Z383" s="90">
        <f>Z384+Z390+Z403+Z397</f>
        <v>15532.666</v>
      </c>
      <c r="AA383" s="114">
        <f t="shared" si="39"/>
        <v>93.56578910699285</v>
      </c>
    </row>
    <row r="384" spans="1:27" ht="19.5" outlineLevel="6" thickBot="1">
      <c r="A384" s="77" t="s">
        <v>36</v>
      </c>
      <c r="B384" s="14">
        <v>951</v>
      </c>
      <c r="C384" s="26" t="s">
        <v>15</v>
      </c>
      <c r="D384" s="26" t="s">
        <v>243</v>
      </c>
      <c r="E384" s="26" t="s">
        <v>5</v>
      </c>
      <c r="F384" s="26"/>
      <c r="G384" s="98">
        <f>G385</f>
        <v>776.8</v>
      </c>
      <c r="H384" s="168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41"/>
      <c r="Y384" s="128"/>
      <c r="Z384" s="98">
        <f>Z385</f>
        <v>776.78</v>
      </c>
      <c r="AA384" s="114">
        <f t="shared" si="39"/>
        <v>99.99742533470649</v>
      </c>
    </row>
    <row r="385" spans="1:27" ht="32.25" outlineLevel="6" thickBot="1">
      <c r="A385" s="68" t="s">
        <v>131</v>
      </c>
      <c r="B385" s="15">
        <v>951</v>
      </c>
      <c r="C385" s="9" t="s">
        <v>15</v>
      </c>
      <c r="D385" s="9" t="s">
        <v>244</v>
      </c>
      <c r="E385" s="9" t="s">
        <v>5</v>
      </c>
      <c r="F385" s="9"/>
      <c r="G385" s="91">
        <f>G386</f>
        <v>776.8</v>
      </c>
      <c r="H385" s="168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41"/>
      <c r="Y385" s="128"/>
      <c r="Z385" s="91">
        <f>Z386</f>
        <v>776.78</v>
      </c>
      <c r="AA385" s="114">
        <f t="shared" si="39"/>
        <v>99.99742533470649</v>
      </c>
    </row>
    <row r="386" spans="1:27" ht="35.25" customHeight="1" outlineLevel="6" thickBot="1">
      <c r="A386" s="68" t="s">
        <v>132</v>
      </c>
      <c r="B386" s="15">
        <v>951</v>
      </c>
      <c r="C386" s="9" t="s">
        <v>15</v>
      </c>
      <c r="D386" s="9" t="s">
        <v>245</v>
      </c>
      <c r="E386" s="9" t="s">
        <v>5</v>
      </c>
      <c r="F386" s="9"/>
      <c r="G386" s="91">
        <f>G387</f>
        <v>776.8</v>
      </c>
      <c r="H386" s="168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41"/>
      <c r="Y386" s="128"/>
      <c r="Z386" s="91">
        <f>Z387</f>
        <v>776.78</v>
      </c>
      <c r="AA386" s="114">
        <f t="shared" si="39"/>
        <v>99.99742533470649</v>
      </c>
    </row>
    <row r="387" spans="1:27" ht="32.25" outlineLevel="6" thickBot="1">
      <c r="A387" s="53" t="s">
        <v>163</v>
      </c>
      <c r="B387" s="49">
        <v>951</v>
      </c>
      <c r="C387" s="50" t="s">
        <v>15</v>
      </c>
      <c r="D387" s="50" t="s">
        <v>279</v>
      </c>
      <c r="E387" s="50" t="s">
        <v>5</v>
      </c>
      <c r="F387" s="50"/>
      <c r="G387" s="93">
        <f>G388</f>
        <v>776.8</v>
      </c>
      <c r="H387" s="168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41"/>
      <c r="Y387" s="128"/>
      <c r="Z387" s="93">
        <f>Z388</f>
        <v>776.78</v>
      </c>
      <c r="AA387" s="114">
        <f t="shared" si="39"/>
        <v>99.99742533470649</v>
      </c>
    </row>
    <row r="388" spans="1:27" ht="18" customHeight="1" outlineLevel="6" thickBot="1">
      <c r="A388" s="5" t="s">
        <v>120</v>
      </c>
      <c r="B388" s="17">
        <v>951</v>
      </c>
      <c r="C388" s="6" t="s">
        <v>15</v>
      </c>
      <c r="D388" s="6" t="s">
        <v>279</v>
      </c>
      <c r="E388" s="6" t="s">
        <v>118</v>
      </c>
      <c r="F388" s="6"/>
      <c r="G388" s="96">
        <f>G389</f>
        <v>776.8</v>
      </c>
      <c r="H388" s="168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41"/>
      <c r="Y388" s="128"/>
      <c r="Z388" s="96">
        <f>Z389</f>
        <v>776.78</v>
      </c>
      <c r="AA388" s="114">
        <f t="shared" si="39"/>
        <v>99.99742533470649</v>
      </c>
    </row>
    <row r="389" spans="1:29" ht="32.25" outlineLevel="6" thickBot="1">
      <c r="A389" s="47" t="s">
        <v>121</v>
      </c>
      <c r="B389" s="51">
        <v>951</v>
      </c>
      <c r="C389" s="52" t="s">
        <v>15</v>
      </c>
      <c r="D389" s="52" t="s">
        <v>279</v>
      </c>
      <c r="E389" s="52" t="s">
        <v>119</v>
      </c>
      <c r="F389" s="52"/>
      <c r="G389" s="92">
        <v>776.8</v>
      </c>
      <c r="H389" s="168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41"/>
      <c r="Y389" s="128"/>
      <c r="Z389" s="92">
        <v>776.78</v>
      </c>
      <c r="AA389" s="114">
        <f t="shared" si="39"/>
        <v>99.99742533470649</v>
      </c>
      <c r="AC389" s="188"/>
    </row>
    <row r="390" spans="1:27" ht="19.5" outlineLevel="6" thickBot="1">
      <c r="A390" s="77" t="s">
        <v>37</v>
      </c>
      <c r="B390" s="14">
        <v>951</v>
      </c>
      <c r="C390" s="26" t="s">
        <v>16</v>
      </c>
      <c r="D390" s="26" t="s">
        <v>243</v>
      </c>
      <c r="E390" s="26" t="s">
        <v>5</v>
      </c>
      <c r="F390" s="26"/>
      <c r="G390" s="98">
        <f>G391</f>
        <v>1414.5768</v>
      </c>
      <c r="H390" s="168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41"/>
      <c r="Y390" s="128"/>
      <c r="Z390" s="98">
        <f>Z391</f>
        <v>1459.577</v>
      </c>
      <c r="AA390" s="114">
        <f t="shared" si="39"/>
        <v>103.18117757904697</v>
      </c>
    </row>
    <row r="391" spans="1:27" ht="19.5" outlineLevel="6" thickBot="1">
      <c r="A391" s="11" t="s">
        <v>141</v>
      </c>
      <c r="B391" s="15">
        <v>951</v>
      </c>
      <c r="C391" s="9" t="s">
        <v>16</v>
      </c>
      <c r="D391" s="9" t="s">
        <v>243</v>
      </c>
      <c r="E391" s="9" t="s">
        <v>5</v>
      </c>
      <c r="F391" s="9"/>
      <c r="G391" s="91">
        <f>G392</f>
        <v>1414.5768</v>
      </c>
      <c r="H391" s="168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41"/>
      <c r="Y391" s="128"/>
      <c r="Z391" s="91">
        <f>Z392</f>
        <v>1459.577</v>
      </c>
      <c r="AA391" s="114">
        <f t="shared" si="39"/>
        <v>103.18117757904697</v>
      </c>
    </row>
    <row r="392" spans="1:27" ht="19.5" outlineLevel="6" thickBot="1">
      <c r="A392" s="8" t="s">
        <v>220</v>
      </c>
      <c r="B392" s="15">
        <v>951</v>
      </c>
      <c r="C392" s="9" t="s">
        <v>16</v>
      </c>
      <c r="D392" s="9" t="s">
        <v>280</v>
      </c>
      <c r="E392" s="9" t="s">
        <v>5</v>
      </c>
      <c r="F392" s="9"/>
      <c r="G392" s="91">
        <f>G393</f>
        <v>1414.5768</v>
      </c>
      <c r="H392" s="129" t="e">
        <f>H393+#REF!</f>
        <v>#REF!</v>
      </c>
      <c r="I392" s="129" t="e">
        <f>I393+#REF!</f>
        <v>#REF!</v>
      </c>
      <c r="J392" s="129" t="e">
        <f>J393+#REF!</f>
        <v>#REF!</v>
      </c>
      <c r="K392" s="129" t="e">
        <f>K393+#REF!</f>
        <v>#REF!</v>
      </c>
      <c r="L392" s="129" t="e">
        <f>L393+#REF!</f>
        <v>#REF!</v>
      </c>
      <c r="M392" s="129" t="e">
        <f>M393+#REF!</f>
        <v>#REF!</v>
      </c>
      <c r="N392" s="129" t="e">
        <f>N393+#REF!</f>
        <v>#REF!</v>
      </c>
      <c r="O392" s="129" t="e">
        <f>O393+#REF!</f>
        <v>#REF!</v>
      </c>
      <c r="P392" s="129" t="e">
        <f>P393+#REF!</f>
        <v>#REF!</v>
      </c>
      <c r="Q392" s="129" t="e">
        <f>Q393+#REF!</f>
        <v>#REF!</v>
      </c>
      <c r="R392" s="129" t="e">
        <f>R393+#REF!</f>
        <v>#REF!</v>
      </c>
      <c r="S392" s="129" t="e">
        <f>S393+#REF!</f>
        <v>#REF!</v>
      </c>
      <c r="T392" s="129" t="e">
        <f>T393+#REF!</f>
        <v>#REF!</v>
      </c>
      <c r="U392" s="129" t="e">
        <f>U393+#REF!</f>
        <v>#REF!</v>
      </c>
      <c r="V392" s="129" t="e">
        <f>V393+#REF!</f>
        <v>#REF!</v>
      </c>
      <c r="W392" s="129" t="e">
        <f>W393+#REF!</f>
        <v>#REF!</v>
      </c>
      <c r="X392" s="165" t="e">
        <f>X393+#REF!</f>
        <v>#REF!</v>
      </c>
      <c r="Y392" s="128" t="e">
        <f>X392/G385*100</f>
        <v>#REF!</v>
      </c>
      <c r="Z392" s="91">
        <f>Z393</f>
        <v>1459.577</v>
      </c>
      <c r="AA392" s="114">
        <f t="shared" si="39"/>
        <v>103.18117757904697</v>
      </c>
    </row>
    <row r="393" spans="1:27" ht="48" outlineLevel="6" thickBot="1">
      <c r="A393" s="70" t="s">
        <v>343</v>
      </c>
      <c r="B393" s="49">
        <v>951</v>
      </c>
      <c r="C393" s="50" t="s">
        <v>16</v>
      </c>
      <c r="D393" s="50" t="s">
        <v>342</v>
      </c>
      <c r="E393" s="50" t="s">
        <v>5</v>
      </c>
      <c r="F393" s="50"/>
      <c r="G393" s="93">
        <f>G394</f>
        <v>1414.5768</v>
      </c>
      <c r="H393" s="132" t="e">
        <f aca="true" t="shared" si="44" ref="H393:X394">H394</f>
        <v>#REF!</v>
      </c>
      <c r="I393" s="132" t="e">
        <f t="shared" si="44"/>
        <v>#REF!</v>
      </c>
      <c r="J393" s="132" t="e">
        <f t="shared" si="44"/>
        <v>#REF!</v>
      </c>
      <c r="K393" s="132" t="e">
        <f t="shared" si="44"/>
        <v>#REF!</v>
      </c>
      <c r="L393" s="132" t="e">
        <f t="shared" si="44"/>
        <v>#REF!</v>
      </c>
      <c r="M393" s="132" t="e">
        <f t="shared" si="44"/>
        <v>#REF!</v>
      </c>
      <c r="N393" s="132" t="e">
        <f t="shared" si="44"/>
        <v>#REF!</v>
      </c>
      <c r="O393" s="132" t="e">
        <f t="shared" si="44"/>
        <v>#REF!</v>
      </c>
      <c r="P393" s="132" t="e">
        <f t="shared" si="44"/>
        <v>#REF!</v>
      </c>
      <c r="Q393" s="132" t="e">
        <f t="shared" si="44"/>
        <v>#REF!</v>
      </c>
      <c r="R393" s="132" t="e">
        <f t="shared" si="44"/>
        <v>#REF!</v>
      </c>
      <c r="S393" s="132" t="e">
        <f t="shared" si="44"/>
        <v>#REF!</v>
      </c>
      <c r="T393" s="132" t="e">
        <f t="shared" si="44"/>
        <v>#REF!</v>
      </c>
      <c r="U393" s="132" t="e">
        <f t="shared" si="44"/>
        <v>#REF!</v>
      </c>
      <c r="V393" s="132" t="e">
        <f t="shared" si="44"/>
        <v>#REF!</v>
      </c>
      <c r="W393" s="132" t="e">
        <f t="shared" si="44"/>
        <v>#REF!</v>
      </c>
      <c r="X393" s="143" t="e">
        <f t="shared" si="44"/>
        <v>#REF!</v>
      </c>
      <c r="Y393" s="128" t="e">
        <f>X393/G386*100</f>
        <v>#REF!</v>
      </c>
      <c r="Z393" s="93">
        <f>Z394</f>
        <v>1459.577</v>
      </c>
      <c r="AA393" s="114">
        <f t="shared" si="39"/>
        <v>103.18117757904697</v>
      </c>
    </row>
    <row r="394" spans="1:27" ht="32.25" outlineLevel="6" thickBot="1">
      <c r="A394" s="5" t="s">
        <v>102</v>
      </c>
      <c r="B394" s="17">
        <v>951</v>
      </c>
      <c r="C394" s="6" t="s">
        <v>16</v>
      </c>
      <c r="D394" s="6" t="s">
        <v>342</v>
      </c>
      <c r="E394" s="6" t="s">
        <v>101</v>
      </c>
      <c r="F394" s="6"/>
      <c r="G394" s="96">
        <f>G395+G396</f>
        <v>1414.5768</v>
      </c>
      <c r="H394" s="134" t="e">
        <f t="shared" si="44"/>
        <v>#REF!</v>
      </c>
      <c r="I394" s="134" t="e">
        <f t="shared" si="44"/>
        <v>#REF!</v>
      </c>
      <c r="J394" s="134" t="e">
        <f t="shared" si="44"/>
        <v>#REF!</v>
      </c>
      <c r="K394" s="134" t="e">
        <f t="shared" si="44"/>
        <v>#REF!</v>
      </c>
      <c r="L394" s="134" t="e">
        <f t="shared" si="44"/>
        <v>#REF!</v>
      </c>
      <c r="M394" s="134" t="e">
        <f t="shared" si="44"/>
        <v>#REF!</v>
      </c>
      <c r="N394" s="134" t="e">
        <f t="shared" si="44"/>
        <v>#REF!</v>
      </c>
      <c r="O394" s="134" t="e">
        <f t="shared" si="44"/>
        <v>#REF!</v>
      </c>
      <c r="P394" s="134" t="e">
        <f t="shared" si="44"/>
        <v>#REF!</v>
      </c>
      <c r="Q394" s="134" t="e">
        <f t="shared" si="44"/>
        <v>#REF!</v>
      </c>
      <c r="R394" s="134" t="e">
        <f t="shared" si="44"/>
        <v>#REF!</v>
      </c>
      <c r="S394" s="134" t="e">
        <f t="shared" si="44"/>
        <v>#REF!</v>
      </c>
      <c r="T394" s="134" t="e">
        <f t="shared" si="44"/>
        <v>#REF!</v>
      </c>
      <c r="U394" s="134" t="e">
        <f t="shared" si="44"/>
        <v>#REF!</v>
      </c>
      <c r="V394" s="134" t="e">
        <f t="shared" si="44"/>
        <v>#REF!</v>
      </c>
      <c r="W394" s="134" t="e">
        <f t="shared" si="44"/>
        <v>#REF!</v>
      </c>
      <c r="X394" s="145" t="e">
        <f t="shared" si="44"/>
        <v>#REF!</v>
      </c>
      <c r="Y394" s="128" t="e">
        <f>X394/G387*100</f>
        <v>#REF!</v>
      </c>
      <c r="Z394" s="96">
        <f>Z395+Z396</f>
        <v>1459.577</v>
      </c>
      <c r="AA394" s="114">
        <f t="shared" si="39"/>
        <v>103.18117757904697</v>
      </c>
    </row>
    <row r="395" spans="1:29" ht="16.5" outlineLevel="6" thickBot="1">
      <c r="A395" s="47" t="s">
        <v>123</v>
      </c>
      <c r="B395" s="51">
        <v>951</v>
      </c>
      <c r="C395" s="52" t="s">
        <v>16</v>
      </c>
      <c r="D395" s="52" t="s">
        <v>342</v>
      </c>
      <c r="E395" s="52" t="s">
        <v>122</v>
      </c>
      <c r="F395" s="52"/>
      <c r="G395" s="92">
        <v>1414.5768</v>
      </c>
      <c r="H395" s="106" t="e">
        <f>#REF!</f>
        <v>#REF!</v>
      </c>
      <c r="I395" s="106" t="e">
        <f>#REF!</f>
        <v>#REF!</v>
      </c>
      <c r="J395" s="106" t="e">
        <f>#REF!</f>
        <v>#REF!</v>
      </c>
      <c r="K395" s="106" t="e">
        <f>#REF!</f>
        <v>#REF!</v>
      </c>
      <c r="L395" s="106" t="e">
        <f>#REF!</f>
        <v>#REF!</v>
      </c>
      <c r="M395" s="106" t="e">
        <f>#REF!</f>
        <v>#REF!</v>
      </c>
      <c r="N395" s="106" t="e">
        <f>#REF!</f>
        <v>#REF!</v>
      </c>
      <c r="O395" s="106" t="e">
        <f>#REF!</f>
        <v>#REF!</v>
      </c>
      <c r="P395" s="106" t="e">
        <f>#REF!</f>
        <v>#REF!</v>
      </c>
      <c r="Q395" s="106" t="e">
        <f>#REF!</f>
        <v>#REF!</v>
      </c>
      <c r="R395" s="106" t="e">
        <f>#REF!</f>
        <v>#REF!</v>
      </c>
      <c r="S395" s="106" t="e">
        <f>#REF!</f>
        <v>#REF!</v>
      </c>
      <c r="T395" s="106" t="e">
        <f>#REF!</f>
        <v>#REF!</v>
      </c>
      <c r="U395" s="106" t="e">
        <f>#REF!</f>
        <v>#REF!</v>
      </c>
      <c r="V395" s="106" t="e">
        <f>#REF!</f>
        <v>#REF!</v>
      </c>
      <c r="W395" s="106" t="e">
        <f>#REF!</f>
        <v>#REF!</v>
      </c>
      <c r="X395" s="147" t="e">
        <f>#REF!</f>
        <v>#REF!</v>
      </c>
      <c r="Y395" s="128" t="e">
        <f>X395/G388*100</f>
        <v>#REF!</v>
      </c>
      <c r="Z395" s="92">
        <v>1414.577</v>
      </c>
      <c r="AA395" s="114">
        <f t="shared" si="39"/>
        <v>100.00001413850417</v>
      </c>
      <c r="AC395" s="188"/>
    </row>
    <row r="396" spans="1:29" ht="32.25" outlineLevel="6" thickBot="1">
      <c r="A396" s="47" t="s">
        <v>427</v>
      </c>
      <c r="B396" s="51">
        <v>951</v>
      </c>
      <c r="C396" s="52" t="s">
        <v>16</v>
      </c>
      <c r="D396" s="52" t="s">
        <v>431</v>
      </c>
      <c r="E396" s="52" t="s">
        <v>426</v>
      </c>
      <c r="F396" s="52"/>
      <c r="G396" s="92">
        <v>0</v>
      </c>
      <c r="H396" s="136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63"/>
      <c r="Y396" s="128"/>
      <c r="Z396" s="92">
        <v>45</v>
      </c>
      <c r="AA396" s="114"/>
      <c r="AC396" s="188"/>
    </row>
    <row r="397" spans="1:27" ht="16.5" outlineLevel="6" thickBot="1">
      <c r="A397" s="77" t="s">
        <v>40</v>
      </c>
      <c r="B397" s="14">
        <v>951</v>
      </c>
      <c r="C397" s="26" t="s">
        <v>21</v>
      </c>
      <c r="D397" s="26" t="s">
        <v>243</v>
      </c>
      <c r="E397" s="26" t="s">
        <v>5</v>
      </c>
      <c r="F397" s="26"/>
      <c r="G397" s="98">
        <f>G398</f>
        <v>14370.05258</v>
      </c>
      <c r="H397" s="136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63"/>
      <c r="Y397" s="128"/>
      <c r="Z397" s="98">
        <f>Z398</f>
        <v>13256.942</v>
      </c>
      <c r="AA397" s="114">
        <f t="shared" si="39"/>
        <v>92.25395610904577</v>
      </c>
    </row>
    <row r="398" spans="1:27" ht="16.5" outlineLevel="6" thickBot="1">
      <c r="A398" s="11" t="s">
        <v>141</v>
      </c>
      <c r="B398" s="15">
        <v>951</v>
      </c>
      <c r="C398" s="9" t="s">
        <v>21</v>
      </c>
      <c r="D398" s="9" t="s">
        <v>243</v>
      </c>
      <c r="E398" s="9" t="s">
        <v>5</v>
      </c>
      <c r="F398" s="9"/>
      <c r="G398" s="91">
        <f>G399</f>
        <v>14370.05258</v>
      </c>
      <c r="H398" s="136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63"/>
      <c r="Y398" s="128"/>
      <c r="Z398" s="91">
        <f>Z399</f>
        <v>13256.942</v>
      </c>
      <c r="AA398" s="114">
        <f t="shared" si="39"/>
        <v>92.25395610904577</v>
      </c>
    </row>
    <row r="399" spans="1:27" ht="33" customHeight="1" outlineLevel="6" thickBot="1">
      <c r="A399" s="8" t="s">
        <v>358</v>
      </c>
      <c r="B399" s="15">
        <v>951</v>
      </c>
      <c r="C399" s="9" t="s">
        <v>21</v>
      </c>
      <c r="D399" s="9" t="s">
        <v>336</v>
      </c>
      <c r="E399" s="9" t="s">
        <v>5</v>
      </c>
      <c r="F399" s="9"/>
      <c r="G399" s="91">
        <f>G400</f>
        <v>14370.05258</v>
      </c>
      <c r="H399" s="136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63"/>
      <c r="Y399" s="128"/>
      <c r="Z399" s="91">
        <f>Z400</f>
        <v>13256.942</v>
      </c>
      <c r="AA399" s="114">
        <f t="shared" si="39"/>
        <v>92.25395610904577</v>
      </c>
    </row>
    <row r="400" spans="1:27" ht="48" outlineLevel="6" thickBot="1">
      <c r="A400" s="70" t="s">
        <v>382</v>
      </c>
      <c r="B400" s="49">
        <v>951</v>
      </c>
      <c r="C400" s="50" t="s">
        <v>21</v>
      </c>
      <c r="D400" s="50" t="s">
        <v>399</v>
      </c>
      <c r="E400" s="50" t="s">
        <v>5</v>
      </c>
      <c r="F400" s="50"/>
      <c r="G400" s="93">
        <f>G401</f>
        <v>14370.05258</v>
      </c>
      <c r="H400" s="136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63"/>
      <c r="Y400" s="128"/>
      <c r="Z400" s="93">
        <f>Z401</f>
        <v>13256.942</v>
      </c>
      <c r="AA400" s="114">
        <f t="shared" si="39"/>
        <v>92.25395610904577</v>
      </c>
    </row>
    <row r="401" spans="1:27" ht="16.5" outlineLevel="6" thickBot="1">
      <c r="A401" s="5" t="s">
        <v>325</v>
      </c>
      <c r="B401" s="17">
        <v>951</v>
      </c>
      <c r="C401" s="6" t="s">
        <v>21</v>
      </c>
      <c r="D401" s="6" t="s">
        <v>399</v>
      </c>
      <c r="E401" s="6" t="s">
        <v>327</v>
      </c>
      <c r="F401" s="6"/>
      <c r="G401" s="96">
        <f>G402</f>
        <v>14370.05258</v>
      </c>
      <c r="H401" s="136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63"/>
      <c r="Y401" s="128"/>
      <c r="Z401" s="96">
        <f>Z402</f>
        <v>13256.942</v>
      </c>
      <c r="AA401" s="114">
        <f aca="true" t="shared" si="45" ref="AA401:AA464">Z401/G401*100</f>
        <v>92.25395610904577</v>
      </c>
    </row>
    <row r="402" spans="1:29" ht="48" outlineLevel="6" thickBot="1">
      <c r="A402" s="47" t="s">
        <v>326</v>
      </c>
      <c r="B402" s="51">
        <v>951</v>
      </c>
      <c r="C402" s="52" t="s">
        <v>21</v>
      </c>
      <c r="D402" s="52" t="s">
        <v>399</v>
      </c>
      <c r="E402" s="52" t="s">
        <v>328</v>
      </c>
      <c r="F402" s="52"/>
      <c r="G402" s="92">
        <v>14370.05258</v>
      </c>
      <c r="H402" s="136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63"/>
      <c r="Y402" s="128"/>
      <c r="Z402" s="92">
        <v>13256.942</v>
      </c>
      <c r="AA402" s="114">
        <f t="shared" si="45"/>
        <v>92.25395610904577</v>
      </c>
      <c r="AC402" s="188"/>
    </row>
    <row r="403" spans="1:27" ht="19.5" outlineLevel="6" thickBot="1">
      <c r="A403" s="77" t="s">
        <v>164</v>
      </c>
      <c r="B403" s="14">
        <v>951</v>
      </c>
      <c r="C403" s="26" t="s">
        <v>165</v>
      </c>
      <c r="D403" s="26" t="s">
        <v>243</v>
      </c>
      <c r="E403" s="26" t="s">
        <v>5</v>
      </c>
      <c r="F403" s="26"/>
      <c r="G403" s="98">
        <f>G404</f>
        <v>39.36686</v>
      </c>
      <c r="H403" s="167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130"/>
      <c r="X403" s="140">
        <v>63.00298</v>
      </c>
      <c r="Y403" s="128">
        <f>X403/G394*100</f>
        <v>4.453839480472181</v>
      </c>
      <c r="Z403" s="98">
        <f>Z404</f>
        <v>39.367</v>
      </c>
      <c r="AA403" s="114">
        <f t="shared" si="45"/>
        <v>100.00035562907479</v>
      </c>
    </row>
    <row r="404" spans="1:27" ht="19.5" outlineLevel="6" thickBot="1">
      <c r="A404" s="11" t="s">
        <v>221</v>
      </c>
      <c r="B404" s="15">
        <v>951</v>
      </c>
      <c r="C404" s="9" t="s">
        <v>165</v>
      </c>
      <c r="D404" s="9" t="s">
        <v>281</v>
      </c>
      <c r="E404" s="9" t="s">
        <v>5</v>
      </c>
      <c r="F404" s="9"/>
      <c r="G404" s="91">
        <f>G405</f>
        <v>39.36686</v>
      </c>
      <c r="H404" s="168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41"/>
      <c r="Y404" s="128"/>
      <c r="Z404" s="91">
        <f>Z405</f>
        <v>39.367</v>
      </c>
      <c r="AA404" s="114">
        <f t="shared" si="45"/>
        <v>100.00035562907479</v>
      </c>
    </row>
    <row r="405" spans="1:27" ht="48" outlineLevel="6" thickBot="1">
      <c r="A405" s="70" t="s">
        <v>166</v>
      </c>
      <c r="B405" s="49">
        <v>951</v>
      </c>
      <c r="C405" s="50" t="s">
        <v>165</v>
      </c>
      <c r="D405" s="50" t="s">
        <v>457</v>
      </c>
      <c r="E405" s="50" t="s">
        <v>5</v>
      </c>
      <c r="F405" s="50"/>
      <c r="G405" s="93">
        <f>G406</f>
        <v>39.36686</v>
      </c>
      <c r="H405" s="168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41"/>
      <c r="Y405" s="128"/>
      <c r="Z405" s="93">
        <f>Z406</f>
        <v>39.367</v>
      </c>
      <c r="AA405" s="114">
        <f t="shared" si="45"/>
        <v>100.00035562907479</v>
      </c>
    </row>
    <row r="406" spans="1:27" ht="18" customHeight="1" outlineLevel="6" thickBot="1">
      <c r="A406" s="5" t="s">
        <v>96</v>
      </c>
      <c r="B406" s="17">
        <v>951</v>
      </c>
      <c r="C406" s="6" t="s">
        <v>167</v>
      </c>
      <c r="D406" s="6" t="s">
        <v>457</v>
      </c>
      <c r="E406" s="6" t="s">
        <v>91</v>
      </c>
      <c r="F406" s="6"/>
      <c r="G406" s="96">
        <f>G407</f>
        <v>39.36686</v>
      </c>
      <c r="H406" s="168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41"/>
      <c r="Y406" s="128"/>
      <c r="Z406" s="96">
        <f>Z407</f>
        <v>39.367</v>
      </c>
      <c r="AA406" s="114">
        <f t="shared" si="45"/>
        <v>100.00035562907479</v>
      </c>
    </row>
    <row r="407" spans="1:29" ht="32.25" outlineLevel="6" thickBot="1">
      <c r="A407" s="47" t="s">
        <v>97</v>
      </c>
      <c r="B407" s="51">
        <v>951</v>
      </c>
      <c r="C407" s="52" t="s">
        <v>165</v>
      </c>
      <c r="D407" s="52" t="s">
        <v>457</v>
      </c>
      <c r="E407" s="52" t="s">
        <v>92</v>
      </c>
      <c r="F407" s="52"/>
      <c r="G407" s="92">
        <v>39.36686</v>
      </c>
      <c r="H407" s="168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41"/>
      <c r="Y407" s="128"/>
      <c r="Z407" s="92">
        <v>39.367</v>
      </c>
      <c r="AA407" s="114">
        <f t="shared" si="45"/>
        <v>100.00035562907479</v>
      </c>
      <c r="AC407" s="188"/>
    </row>
    <row r="408" spans="1:27" ht="19.5" outlineLevel="6" thickBot="1">
      <c r="A408" s="65" t="s">
        <v>70</v>
      </c>
      <c r="B408" s="14">
        <v>951</v>
      </c>
      <c r="C408" s="12" t="s">
        <v>42</v>
      </c>
      <c r="D408" s="12" t="s">
        <v>243</v>
      </c>
      <c r="E408" s="12" t="s">
        <v>5</v>
      </c>
      <c r="F408" s="12"/>
      <c r="G408" s="90">
        <f>G409+G417</f>
        <v>8564.02894</v>
      </c>
      <c r="H408" s="168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41"/>
      <c r="Y408" s="128"/>
      <c r="Z408" s="90">
        <f>Z409+Z417</f>
        <v>7765.037</v>
      </c>
      <c r="AA408" s="114">
        <f t="shared" si="45"/>
        <v>90.670373190028</v>
      </c>
    </row>
    <row r="409" spans="1:27" ht="19.5" outlineLevel="6" thickBot="1">
      <c r="A409" s="8" t="s">
        <v>168</v>
      </c>
      <c r="B409" s="15">
        <v>951</v>
      </c>
      <c r="C409" s="9" t="s">
        <v>75</v>
      </c>
      <c r="D409" s="9" t="s">
        <v>243</v>
      </c>
      <c r="E409" s="9" t="s">
        <v>5</v>
      </c>
      <c r="F409" s="9"/>
      <c r="G409" s="91">
        <f>G410</f>
        <v>972</v>
      </c>
      <c r="H409" s="129" t="e">
        <f>H410+#REF!</f>
        <v>#REF!</v>
      </c>
      <c r="I409" s="129" t="e">
        <f>I410+#REF!</f>
        <v>#REF!</v>
      </c>
      <c r="J409" s="129" t="e">
        <f>J410+#REF!</f>
        <v>#REF!</v>
      </c>
      <c r="K409" s="129" t="e">
        <f>K410+#REF!</f>
        <v>#REF!</v>
      </c>
      <c r="L409" s="129" t="e">
        <f>L410+#REF!</f>
        <v>#REF!</v>
      </c>
      <c r="M409" s="129" t="e">
        <f>M410+#REF!</f>
        <v>#REF!</v>
      </c>
      <c r="N409" s="129" t="e">
        <f>N410+#REF!</f>
        <v>#REF!</v>
      </c>
      <c r="O409" s="129" t="e">
        <f>O410+#REF!</f>
        <v>#REF!</v>
      </c>
      <c r="P409" s="129" t="e">
        <f>P410+#REF!</f>
        <v>#REF!</v>
      </c>
      <c r="Q409" s="129" t="e">
        <f>Q410+#REF!</f>
        <v>#REF!</v>
      </c>
      <c r="R409" s="129" t="e">
        <f>R410+#REF!</f>
        <v>#REF!</v>
      </c>
      <c r="S409" s="129" t="e">
        <f>S410+#REF!</f>
        <v>#REF!</v>
      </c>
      <c r="T409" s="129" t="e">
        <f>T410+#REF!</f>
        <v>#REF!</v>
      </c>
      <c r="U409" s="129" t="e">
        <f>U410+#REF!</f>
        <v>#REF!</v>
      </c>
      <c r="V409" s="129" t="e">
        <f>V410+#REF!</f>
        <v>#REF!</v>
      </c>
      <c r="W409" s="129" t="e">
        <f>W410+#REF!</f>
        <v>#REF!</v>
      </c>
      <c r="X409" s="165" t="e">
        <f>X410+#REF!</f>
        <v>#REF!</v>
      </c>
      <c r="Y409" s="128" t="e">
        <f>X409/G403*100</f>
        <v>#REF!</v>
      </c>
      <c r="Z409" s="91">
        <f>Z410</f>
        <v>972</v>
      </c>
      <c r="AA409" s="114">
        <f t="shared" si="45"/>
        <v>100</v>
      </c>
    </row>
    <row r="410" spans="1:27" ht="16.5" outlineLevel="6" thickBot="1">
      <c r="A410" s="58" t="s">
        <v>222</v>
      </c>
      <c r="B410" s="63">
        <v>951</v>
      </c>
      <c r="C410" s="50" t="s">
        <v>75</v>
      </c>
      <c r="D410" s="50" t="s">
        <v>282</v>
      </c>
      <c r="E410" s="50" t="s">
        <v>5</v>
      </c>
      <c r="F410" s="50"/>
      <c r="G410" s="93">
        <f>G411</f>
        <v>972</v>
      </c>
      <c r="H410" s="132">
        <f aca="true" t="shared" si="46" ref="H410:X410">H411</f>
        <v>0</v>
      </c>
      <c r="I410" s="132">
        <f t="shared" si="46"/>
        <v>0</v>
      </c>
      <c r="J410" s="132">
        <f t="shared" si="46"/>
        <v>0</v>
      </c>
      <c r="K410" s="132">
        <f t="shared" si="46"/>
        <v>0</v>
      </c>
      <c r="L410" s="132">
        <f t="shared" si="46"/>
        <v>0</v>
      </c>
      <c r="M410" s="132">
        <f t="shared" si="46"/>
        <v>0</v>
      </c>
      <c r="N410" s="132">
        <f t="shared" si="46"/>
        <v>0</v>
      </c>
      <c r="O410" s="132">
        <f t="shared" si="46"/>
        <v>0</v>
      </c>
      <c r="P410" s="132">
        <f t="shared" si="46"/>
        <v>0</v>
      </c>
      <c r="Q410" s="132">
        <f t="shared" si="46"/>
        <v>0</v>
      </c>
      <c r="R410" s="132">
        <f t="shared" si="46"/>
        <v>0</v>
      </c>
      <c r="S410" s="132">
        <f t="shared" si="46"/>
        <v>0</v>
      </c>
      <c r="T410" s="132">
        <f t="shared" si="46"/>
        <v>0</v>
      </c>
      <c r="U410" s="132">
        <f t="shared" si="46"/>
        <v>0</v>
      </c>
      <c r="V410" s="132">
        <f t="shared" si="46"/>
        <v>0</v>
      </c>
      <c r="W410" s="132">
        <f t="shared" si="46"/>
        <v>0</v>
      </c>
      <c r="X410" s="143">
        <f t="shared" si="46"/>
        <v>499.74378</v>
      </c>
      <c r="Y410" s="128">
        <f>X410/G404*100</f>
        <v>1269.4529865983723</v>
      </c>
      <c r="Z410" s="93">
        <f>Z411</f>
        <v>972</v>
      </c>
      <c r="AA410" s="114">
        <f t="shared" si="45"/>
        <v>100</v>
      </c>
    </row>
    <row r="411" spans="1:27" ht="30" customHeight="1" outlineLevel="6" thickBot="1">
      <c r="A411" s="70" t="s">
        <v>169</v>
      </c>
      <c r="B411" s="49">
        <v>951</v>
      </c>
      <c r="C411" s="50" t="s">
        <v>75</v>
      </c>
      <c r="D411" s="50" t="s">
        <v>458</v>
      </c>
      <c r="E411" s="50" t="s">
        <v>5</v>
      </c>
      <c r="F411" s="50"/>
      <c r="G411" s="93">
        <f>G413+G412+G415</f>
        <v>972</v>
      </c>
      <c r="H411" s="134">
        <f aca="true" t="shared" si="47" ref="H411:X411">H413</f>
        <v>0</v>
      </c>
      <c r="I411" s="134">
        <f t="shared" si="47"/>
        <v>0</v>
      </c>
      <c r="J411" s="134">
        <f t="shared" si="47"/>
        <v>0</v>
      </c>
      <c r="K411" s="134">
        <f t="shared" si="47"/>
        <v>0</v>
      </c>
      <c r="L411" s="134">
        <f t="shared" si="47"/>
        <v>0</v>
      </c>
      <c r="M411" s="134">
        <f t="shared" si="47"/>
        <v>0</v>
      </c>
      <c r="N411" s="134">
        <f t="shared" si="47"/>
        <v>0</v>
      </c>
      <c r="O411" s="134">
        <f t="shared" si="47"/>
        <v>0</v>
      </c>
      <c r="P411" s="134">
        <f t="shared" si="47"/>
        <v>0</v>
      </c>
      <c r="Q411" s="134">
        <f t="shared" si="47"/>
        <v>0</v>
      </c>
      <c r="R411" s="134">
        <f t="shared" si="47"/>
        <v>0</v>
      </c>
      <c r="S411" s="134">
        <f t="shared" si="47"/>
        <v>0</v>
      </c>
      <c r="T411" s="134">
        <f t="shared" si="47"/>
        <v>0</v>
      </c>
      <c r="U411" s="134">
        <f t="shared" si="47"/>
        <v>0</v>
      </c>
      <c r="V411" s="134">
        <f t="shared" si="47"/>
        <v>0</v>
      </c>
      <c r="W411" s="134">
        <f t="shared" si="47"/>
        <v>0</v>
      </c>
      <c r="X411" s="145">
        <f t="shared" si="47"/>
        <v>499.74378</v>
      </c>
      <c r="Y411" s="128">
        <f>X411/G405*100</f>
        <v>1269.4529865983723</v>
      </c>
      <c r="Z411" s="93">
        <f>Z413+Z412+Z415</f>
        <v>972</v>
      </c>
      <c r="AA411" s="114">
        <f t="shared" si="45"/>
        <v>100</v>
      </c>
    </row>
    <row r="412" spans="1:29" ht="19.5" customHeight="1" outlineLevel="6" thickBot="1">
      <c r="A412" s="99" t="s">
        <v>321</v>
      </c>
      <c r="B412" s="115">
        <v>951</v>
      </c>
      <c r="C412" s="100" t="s">
        <v>75</v>
      </c>
      <c r="D412" s="100" t="s">
        <v>458</v>
      </c>
      <c r="E412" s="100" t="s">
        <v>309</v>
      </c>
      <c r="F412" s="100"/>
      <c r="G412" s="101">
        <v>71</v>
      </c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6"/>
      <c r="Y412" s="148"/>
      <c r="Z412" s="101">
        <v>71</v>
      </c>
      <c r="AA412" s="114">
        <f t="shared" si="45"/>
        <v>100</v>
      </c>
      <c r="AC412" s="188"/>
    </row>
    <row r="413" spans="1:27" ht="18.75" customHeight="1" outlineLevel="6" thickBot="1">
      <c r="A413" s="5" t="s">
        <v>96</v>
      </c>
      <c r="B413" s="17">
        <v>951</v>
      </c>
      <c r="C413" s="6" t="s">
        <v>75</v>
      </c>
      <c r="D413" s="6" t="s">
        <v>458</v>
      </c>
      <c r="E413" s="6" t="s">
        <v>91</v>
      </c>
      <c r="F413" s="6"/>
      <c r="G413" s="96">
        <f>G414</f>
        <v>831</v>
      </c>
      <c r="H413" s="106">
        <f aca="true" t="shared" si="48" ref="H413:X413">H414</f>
        <v>0</v>
      </c>
      <c r="I413" s="106">
        <f t="shared" si="48"/>
        <v>0</v>
      </c>
      <c r="J413" s="106">
        <f t="shared" si="48"/>
        <v>0</v>
      </c>
      <c r="K413" s="106">
        <f t="shared" si="48"/>
        <v>0</v>
      </c>
      <c r="L413" s="106">
        <f t="shared" si="48"/>
        <v>0</v>
      </c>
      <c r="M413" s="106">
        <f t="shared" si="48"/>
        <v>0</v>
      </c>
      <c r="N413" s="106">
        <f t="shared" si="48"/>
        <v>0</v>
      </c>
      <c r="O413" s="106">
        <f t="shared" si="48"/>
        <v>0</v>
      </c>
      <c r="P413" s="106">
        <f t="shared" si="48"/>
        <v>0</v>
      </c>
      <c r="Q413" s="106">
        <f t="shared" si="48"/>
        <v>0</v>
      </c>
      <c r="R413" s="106">
        <f t="shared" si="48"/>
        <v>0</v>
      </c>
      <c r="S413" s="106">
        <f t="shared" si="48"/>
        <v>0</v>
      </c>
      <c r="T413" s="106">
        <f t="shared" si="48"/>
        <v>0</v>
      </c>
      <c r="U413" s="106">
        <f t="shared" si="48"/>
        <v>0</v>
      </c>
      <c r="V413" s="106">
        <f t="shared" si="48"/>
        <v>0</v>
      </c>
      <c r="W413" s="106">
        <f t="shared" si="48"/>
        <v>0</v>
      </c>
      <c r="X413" s="147">
        <f t="shared" si="48"/>
        <v>499.74378</v>
      </c>
      <c r="Y413" s="128">
        <f>X413/G406*100</f>
        <v>1269.4529865983723</v>
      </c>
      <c r="Z413" s="96">
        <f>Z414</f>
        <v>831</v>
      </c>
      <c r="AA413" s="114">
        <f t="shared" si="45"/>
        <v>100</v>
      </c>
    </row>
    <row r="414" spans="1:29" ht="32.25" outlineLevel="6" thickBot="1">
      <c r="A414" s="47" t="s">
        <v>97</v>
      </c>
      <c r="B414" s="51">
        <v>951</v>
      </c>
      <c r="C414" s="52" t="s">
        <v>75</v>
      </c>
      <c r="D414" s="52" t="s">
        <v>458</v>
      </c>
      <c r="E414" s="52" t="s">
        <v>92</v>
      </c>
      <c r="F414" s="52"/>
      <c r="G414" s="92">
        <v>831</v>
      </c>
      <c r="H414" s="167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130"/>
      <c r="X414" s="140">
        <v>499.74378</v>
      </c>
      <c r="Y414" s="128">
        <f>X414/G407*100</f>
        <v>1269.4529865983723</v>
      </c>
      <c r="Z414" s="92">
        <v>831</v>
      </c>
      <c r="AA414" s="114">
        <f t="shared" si="45"/>
        <v>100</v>
      </c>
      <c r="AC414" s="188"/>
    </row>
    <row r="415" spans="1:27" ht="19.5" outlineLevel="6" thickBot="1">
      <c r="A415" s="5" t="s">
        <v>325</v>
      </c>
      <c r="B415" s="17">
        <v>951</v>
      </c>
      <c r="C415" s="6" t="s">
        <v>75</v>
      </c>
      <c r="D415" s="6" t="s">
        <v>458</v>
      </c>
      <c r="E415" s="6" t="s">
        <v>328</v>
      </c>
      <c r="F415" s="6"/>
      <c r="G415" s="96">
        <f>G416</f>
        <v>70</v>
      </c>
      <c r="H415" s="168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41"/>
      <c r="Y415" s="128"/>
      <c r="Z415" s="96">
        <f>Z416</f>
        <v>70</v>
      </c>
      <c r="AA415" s="114">
        <f t="shared" si="45"/>
        <v>100</v>
      </c>
    </row>
    <row r="416" spans="1:29" ht="48" outlineLevel="6" thickBot="1">
      <c r="A416" s="47" t="s">
        <v>326</v>
      </c>
      <c r="B416" s="51">
        <v>951</v>
      </c>
      <c r="C416" s="52" t="s">
        <v>75</v>
      </c>
      <c r="D416" s="52" t="s">
        <v>458</v>
      </c>
      <c r="E416" s="52" t="s">
        <v>328</v>
      </c>
      <c r="F416" s="52"/>
      <c r="G416" s="92">
        <v>70</v>
      </c>
      <c r="H416" s="168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41"/>
      <c r="Y416" s="128"/>
      <c r="Z416" s="92">
        <v>70</v>
      </c>
      <c r="AA416" s="114">
        <f t="shared" si="45"/>
        <v>100</v>
      </c>
      <c r="AC416" s="188"/>
    </row>
    <row r="417" spans="1:27" ht="19.5" outlineLevel="6" thickBot="1">
      <c r="A417" s="8" t="s">
        <v>383</v>
      </c>
      <c r="B417" s="15">
        <v>951</v>
      </c>
      <c r="C417" s="9" t="s">
        <v>385</v>
      </c>
      <c r="D417" s="9" t="s">
        <v>243</v>
      </c>
      <c r="E417" s="9" t="s">
        <v>5</v>
      </c>
      <c r="F417" s="9"/>
      <c r="G417" s="91">
        <f>G418</f>
        <v>7592.02894</v>
      </c>
      <c r="H417" s="168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41"/>
      <c r="Y417" s="128"/>
      <c r="Z417" s="91">
        <f>Z418</f>
        <v>6793.037</v>
      </c>
      <c r="AA417" s="114">
        <f t="shared" si="45"/>
        <v>89.47591024330316</v>
      </c>
    </row>
    <row r="418" spans="1:27" ht="19.5" outlineLevel="6" thickBot="1">
      <c r="A418" s="58" t="s">
        <v>384</v>
      </c>
      <c r="B418" s="63">
        <v>951</v>
      </c>
      <c r="C418" s="50" t="s">
        <v>385</v>
      </c>
      <c r="D418" s="50" t="s">
        <v>282</v>
      </c>
      <c r="E418" s="50" t="s">
        <v>5</v>
      </c>
      <c r="F418" s="50"/>
      <c r="G418" s="93">
        <f>G427+G419+G430+G424</f>
        <v>7592.02894</v>
      </c>
      <c r="H418" s="168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41"/>
      <c r="Y418" s="128"/>
      <c r="Z418" s="93">
        <f>Z427+Z419+Z430+Z424</f>
        <v>6793.037</v>
      </c>
      <c r="AA418" s="114">
        <f t="shared" si="45"/>
        <v>89.47591024330316</v>
      </c>
    </row>
    <row r="419" spans="1:27" ht="48" outlineLevel="6" thickBot="1">
      <c r="A419" s="70" t="s">
        <v>169</v>
      </c>
      <c r="B419" s="49">
        <v>951</v>
      </c>
      <c r="C419" s="50" t="s">
        <v>385</v>
      </c>
      <c r="D419" s="50" t="s">
        <v>458</v>
      </c>
      <c r="E419" s="50" t="s">
        <v>5</v>
      </c>
      <c r="F419" s="50"/>
      <c r="G419" s="93">
        <f>G420+G422</f>
        <v>1495.83637</v>
      </c>
      <c r="H419" s="168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41"/>
      <c r="Y419" s="128"/>
      <c r="Z419" s="93">
        <f>Z420+Z422</f>
        <v>821.399</v>
      </c>
      <c r="AA419" s="114">
        <f t="shared" si="45"/>
        <v>54.91235648990137</v>
      </c>
    </row>
    <row r="420" spans="1:27" ht="32.25" outlineLevel="6" thickBot="1">
      <c r="A420" s="5" t="s">
        <v>96</v>
      </c>
      <c r="B420" s="17">
        <v>951</v>
      </c>
      <c r="C420" s="6" t="s">
        <v>385</v>
      </c>
      <c r="D420" s="6" t="s">
        <v>458</v>
      </c>
      <c r="E420" s="6" t="s">
        <v>91</v>
      </c>
      <c r="F420" s="6"/>
      <c r="G420" s="96">
        <f>G421</f>
        <v>790.83</v>
      </c>
      <c r="H420" s="168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41"/>
      <c r="Y420" s="128"/>
      <c r="Z420" s="96">
        <f>Z421</f>
        <v>790.83</v>
      </c>
      <c r="AA420" s="114">
        <f t="shared" si="45"/>
        <v>100</v>
      </c>
    </row>
    <row r="421" spans="1:29" ht="32.25" outlineLevel="6" thickBot="1">
      <c r="A421" s="47" t="s">
        <v>97</v>
      </c>
      <c r="B421" s="51">
        <v>951</v>
      </c>
      <c r="C421" s="52" t="s">
        <v>385</v>
      </c>
      <c r="D421" s="52" t="s">
        <v>458</v>
      </c>
      <c r="E421" s="52" t="s">
        <v>92</v>
      </c>
      <c r="F421" s="52"/>
      <c r="G421" s="92">
        <v>790.83</v>
      </c>
      <c r="H421" s="168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41"/>
      <c r="Y421" s="128"/>
      <c r="Z421" s="92">
        <v>790.83</v>
      </c>
      <c r="AA421" s="114">
        <f t="shared" si="45"/>
        <v>100</v>
      </c>
      <c r="AC421" s="188"/>
    </row>
    <row r="422" spans="1:27" ht="19.5" outlineLevel="6" thickBot="1">
      <c r="A422" s="5" t="s">
        <v>325</v>
      </c>
      <c r="B422" s="17">
        <v>951</v>
      </c>
      <c r="C422" s="6" t="s">
        <v>385</v>
      </c>
      <c r="D422" s="6" t="s">
        <v>458</v>
      </c>
      <c r="E422" s="6" t="s">
        <v>327</v>
      </c>
      <c r="F422" s="6"/>
      <c r="G422" s="96">
        <f>G423</f>
        <v>705.00637</v>
      </c>
      <c r="H422" s="168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41"/>
      <c r="Y422" s="128"/>
      <c r="Z422" s="96">
        <f>Z423</f>
        <v>30.569</v>
      </c>
      <c r="AA422" s="114">
        <f t="shared" si="45"/>
        <v>4.335989191133124</v>
      </c>
    </row>
    <row r="423" spans="1:29" ht="48" outlineLevel="6" thickBot="1">
      <c r="A423" s="47" t="s">
        <v>326</v>
      </c>
      <c r="B423" s="51">
        <v>951</v>
      </c>
      <c r="C423" s="52" t="s">
        <v>385</v>
      </c>
      <c r="D423" s="52" t="s">
        <v>458</v>
      </c>
      <c r="E423" s="52" t="s">
        <v>328</v>
      </c>
      <c r="F423" s="52"/>
      <c r="G423" s="92">
        <v>705.00637</v>
      </c>
      <c r="H423" s="168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41"/>
      <c r="Y423" s="128"/>
      <c r="Z423" s="92">
        <v>30.569</v>
      </c>
      <c r="AA423" s="114">
        <f t="shared" si="45"/>
        <v>4.335989191133124</v>
      </c>
      <c r="AC423" s="188"/>
    </row>
    <row r="424" spans="1:27" ht="32.25" outlineLevel="6" thickBot="1">
      <c r="A424" s="70" t="s">
        <v>459</v>
      </c>
      <c r="B424" s="49">
        <v>951</v>
      </c>
      <c r="C424" s="50" t="s">
        <v>385</v>
      </c>
      <c r="D424" s="50" t="s">
        <v>430</v>
      </c>
      <c r="E424" s="50" t="s">
        <v>5</v>
      </c>
      <c r="F424" s="50"/>
      <c r="G424" s="93">
        <f>G425</f>
        <v>3113.875</v>
      </c>
      <c r="H424" s="168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41"/>
      <c r="Y424" s="128"/>
      <c r="Z424" s="93">
        <f>Z425</f>
        <v>2989.32</v>
      </c>
      <c r="AA424" s="114">
        <f t="shared" si="45"/>
        <v>96.00000000000001</v>
      </c>
    </row>
    <row r="425" spans="1:27" ht="32.25" outlineLevel="6" thickBot="1">
      <c r="A425" s="5" t="s">
        <v>96</v>
      </c>
      <c r="B425" s="17">
        <v>951</v>
      </c>
      <c r="C425" s="6" t="s">
        <v>385</v>
      </c>
      <c r="D425" s="6" t="s">
        <v>430</v>
      </c>
      <c r="E425" s="6" t="s">
        <v>91</v>
      </c>
      <c r="F425" s="6"/>
      <c r="G425" s="96">
        <f>G426</f>
        <v>3113.875</v>
      </c>
      <c r="H425" s="168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41"/>
      <c r="Y425" s="128"/>
      <c r="Z425" s="96">
        <f>Z426</f>
        <v>2989.32</v>
      </c>
      <c r="AA425" s="114">
        <f t="shared" si="45"/>
        <v>96.00000000000001</v>
      </c>
    </row>
    <row r="426" spans="1:29" ht="32.25" outlineLevel="6" thickBot="1">
      <c r="A426" s="47" t="s">
        <v>97</v>
      </c>
      <c r="B426" s="51">
        <v>951</v>
      </c>
      <c r="C426" s="52" t="s">
        <v>385</v>
      </c>
      <c r="D426" s="52" t="s">
        <v>430</v>
      </c>
      <c r="E426" s="52" t="s">
        <v>92</v>
      </c>
      <c r="F426" s="52"/>
      <c r="G426" s="92">
        <v>3113.875</v>
      </c>
      <c r="H426" s="168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41"/>
      <c r="Y426" s="128"/>
      <c r="Z426" s="92">
        <v>2989.32</v>
      </c>
      <c r="AA426" s="114">
        <f t="shared" si="45"/>
        <v>96.00000000000001</v>
      </c>
      <c r="AC426" s="188"/>
    </row>
    <row r="427" spans="1:27" ht="33" customHeight="1" outlineLevel="6" thickBot="1">
      <c r="A427" s="70" t="s">
        <v>461</v>
      </c>
      <c r="B427" s="49">
        <v>951</v>
      </c>
      <c r="C427" s="50" t="s">
        <v>385</v>
      </c>
      <c r="D427" s="50" t="s">
        <v>460</v>
      </c>
      <c r="E427" s="50" t="s">
        <v>5</v>
      </c>
      <c r="F427" s="50"/>
      <c r="G427" s="93">
        <f>G428</f>
        <v>2000</v>
      </c>
      <c r="H427" s="168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41"/>
      <c r="Y427" s="128"/>
      <c r="Z427" s="93">
        <f>Z428</f>
        <v>2000</v>
      </c>
      <c r="AA427" s="114">
        <f t="shared" si="45"/>
        <v>100</v>
      </c>
    </row>
    <row r="428" spans="1:27" ht="19.5" outlineLevel="6" thickBot="1">
      <c r="A428" s="5" t="s">
        <v>325</v>
      </c>
      <c r="B428" s="17">
        <v>951</v>
      </c>
      <c r="C428" s="6" t="s">
        <v>385</v>
      </c>
      <c r="D428" s="6" t="s">
        <v>460</v>
      </c>
      <c r="E428" s="6" t="s">
        <v>327</v>
      </c>
      <c r="F428" s="6"/>
      <c r="G428" s="96">
        <f>G429</f>
        <v>2000</v>
      </c>
      <c r="H428" s="168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41"/>
      <c r="Y428" s="128"/>
      <c r="Z428" s="96">
        <f>Z429</f>
        <v>2000</v>
      </c>
      <c r="AA428" s="114">
        <f t="shared" si="45"/>
        <v>100</v>
      </c>
    </row>
    <row r="429" spans="1:29" ht="38.25" customHeight="1" outlineLevel="6" thickBot="1">
      <c r="A429" s="47" t="s">
        <v>326</v>
      </c>
      <c r="B429" s="51">
        <v>951</v>
      </c>
      <c r="C429" s="52" t="s">
        <v>385</v>
      </c>
      <c r="D429" s="52" t="s">
        <v>460</v>
      </c>
      <c r="E429" s="52" t="s">
        <v>328</v>
      </c>
      <c r="F429" s="52"/>
      <c r="G429" s="92">
        <v>2000</v>
      </c>
      <c r="H429" s="168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41"/>
      <c r="Y429" s="128"/>
      <c r="Z429" s="92">
        <v>2000</v>
      </c>
      <c r="AA429" s="114">
        <f t="shared" si="45"/>
        <v>100</v>
      </c>
      <c r="AC429" s="188"/>
    </row>
    <row r="430" spans="1:27" ht="38.25" customHeight="1" outlineLevel="6" thickBot="1">
      <c r="A430" s="70" t="s">
        <v>400</v>
      </c>
      <c r="B430" s="49">
        <v>951</v>
      </c>
      <c r="C430" s="50" t="s">
        <v>385</v>
      </c>
      <c r="D430" s="50" t="s">
        <v>462</v>
      </c>
      <c r="E430" s="50" t="s">
        <v>5</v>
      </c>
      <c r="F430" s="50"/>
      <c r="G430" s="93">
        <f>G431</f>
        <v>982.31757</v>
      </c>
      <c r="H430" s="168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41"/>
      <c r="Y430" s="128"/>
      <c r="Z430" s="93">
        <f>Z431</f>
        <v>982.318</v>
      </c>
      <c r="AA430" s="114">
        <f t="shared" si="45"/>
        <v>100.00004377403124</v>
      </c>
    </row>
    <row r="431" spans="1:27" ht="24.75" customHeight="1" outlineLevel="6" thickBot="1">
      <c r="A431" s="5" t="s">
        <v>325</v>
      </c>
      <c r="B431" s="17">
        <v>951</v>
      </c>
      <c r="C431" s="6" t="s">
        <v>385</v>
      </c>
      <c r="D431" s="6" t="s">
        <v>462</v>
      </c>
      <c r="E431" s="6" t="s">
        <v>328</v>
      </c>
      <c r="F431" s="6"/>
      <c r="G431" s="96">
        <f>G432</f>
        <v>982.31757</v>
      </c>
      <c r="H431" s="168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41"/>
      <c r="Y431" s="128"/>
      <c r="Z431" s="96">
        <f>Z432</f>
        <v>982.318</v>
      </c>
      <c r="AA431" s="114">
        <f t="shared" si="45"/>
        <v>100.00004377403124</v>
      </c>
    </row>
    <row r="432" spans="1:29" ht="38.25" customHeight="1" outlineLevel="6" thickBot="1">
      <c r="A432" s="47" t="s">
        <v>326</v>
      </c>
      <c r="B432" s="51">
        <v>951</v>
      </c>
      <c r="C432" s="52" t="s">
        <v>385</v>
      </c>
      <c r="D432" s="52" t="s">
        <v>462</v>
      </c>
      <c r="E432" s="52" t="s">
        <v>328</v>
      </c>
      <c r="F432" s="52"/>
      <c r="G432" s="92">
        <v>982.31757</v>
      </c>
      <c r="H432" s="168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41"/>
      <c r="Y432" s="128"/>
      <c r="Z432" s="92">
        <v>982.318</v>
      </c>
      <c r="AA432" s="114">
        <f t="shared" si="45"/>
        <v>100.00004377403124</v>
      </c>
      <c r="AC432" s="188"/>
    </row>
    <row r="433" spans="1:27" ht="24.75" customHeight="1" outlineLevel="6" thickBot="1">
      <c r="A433" s="65" t="s">
        <v>69</v>
      </c>
      <c r="B433" s="14">
        <v>951</v>
      </c>
      <c r="C433" s="12" t="s">
        <v>68</v>
      </c>
      <c r="D433" s="12" t="s">
        <v>243</v>
      </c>
      <c r="E433" s="12" t="s">
        <v>5</v>
      </c>
      <c r="F433" s="12"/>
      <c r="G433" s="90">
        <f aca="true" t="shared" si="49" ref="G433:G438">G434</f>
        <v>2880</v>
      </c>
      <c r="H433" s="168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41"/>
      <c r="Y433" s="128"/>
      <c r="Z433" s="90">
        <f aca="true" t="shared" si="50" ref="Z433:Z438">Z434</f>
        <v>2880</v>
      </c>
      <c r="AA433" s="114">
        <f t="shared" si="45"/>
        <v>100</v>
      </c>
    </row>
    <row r="434" spans="1:27" ht="32.25" outlineLevel="6" thickBot="1">
      <c r="A434" s="79" t="s">
        <v>41</v>
      </c>
      <c r="B434" s="14">
        <v>951</v>
      </c>
      <c r="C434" s="26" t="s">
        <v>77</v>
      </c>
      <c r="D434" s="26" t="s">
        <v>243</v>
      </c>
      <c r="E434" s="26" t="s">
        <v>5</v>
      </c>
      <c r="F434" s="26"/>
      <c r="G434" s="98">
        <f t="shared" si="49"/>
        <v>2880</v>
      </c>
      <c r="H434" s="132">
        <f aca="true" t="shared" si="51" ref="H434:X434">H435</f>
        <v>0</v>
      </c>
      <c r="I434" s="132">
        <f t="shared" si="51"/>
        <v>0</v>
      </c>
      <c r="J434" s="132">
        <f t="shared" si="51"/>
        <v>0</v>
      </c>
      <c r="K434" s="132">
        <f t="shared" si="51"/>
        <v>0</v>
      </c>
      <c r="L434" s="132">
        <f t="shared" si="51"/>
        <v>0</v>
      </c>
      <c r="M434" s="132">
        <f t="shared" si="51"/>
        <v>0</v>
      </c>
      <c r="N434" s="132">
        <f t="shared" si="51"/>
        <v>0</v>
      </c>
      <c r="O434" s="132">
        <f t="shared" si="51"/>
        <v>0</v>
      </c>
      <c r="P434" s="132">
        <f t="shared" si="51"/>
        <v>0</v>
      </c>
      <c r="Q434" s="132">
        <f t="shared" si="51"/>
        <v>0</v>
      </c>
      <c r="R434" s="132">
        <f t="shared" si="51"/>
        <v>0</v>
      </c>
      <c r="S434" s="132">
        <f t="shared" si="51"/>
        <v>0</v>
      </c>
      <c r="T434" s="132">
        <f t="shared" si="51"/>
        <v>0</v>
      </c>
      <c r="U434" s="132">
        <f t="shared" si="51"/>
        <v>0</v>
      </c>
      <c r="V434" s="132">
        <f t="shared" si="51"/>
        <v>0</v>
      </c>
      <c r="W434" s="132">
        <f t="shared" si="51"/>
        <v>0</v>
      </c>
      <c r="X434" s="132">
        <f t="shared" si="51"/>
        <v>0</v>
      </c>
      <c r="Y434" s="128">
        <f>X434/G414*100</f>
        <v>0</v>
      </c>
      <c r="Z434" s="98">
        <f t="shared" si="50"/>
        <v>2880</v>
      </c>
      <c r="AA434" s="114">
        <f t="shared" si="45"/>
        <v>100</v>
      </c>
    </row>
    <row r="435" spans="1:27" ht="32.25" outlineLevel="6" thickBot="1">
      <c r="A435" s="68" t="s">
        <v>131</v>
      </c>
      <c r="B435" s="15">
        <v>951</v>
      </c>
      <c r="C435" s="9" t="s">
        <v>77</v>
      </c>
      <c r="D435" s="9" t="s">
        <v>244</v>
      </c>
      <c r="E435" s="9" t="s">
        <v>5</v>
      </c>
      <c r="F435" s="9"/>
      <c r="G435" s="91">
        <f t="shared" si="49"/>
        <v>2880</v>
      </c>
      <c r="H435" s="168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41">
        <v>0</v>
      </c>
      <c r="Y435" s="128" t="e">
        <f>X435/#REF!*100</f>
        <v>#REF!</v>
      </c>
      <c r="Z435" s="91">
        <f t="shared" si="50"/>
        <v>2880</v>
      </c>
      <c r="AA435" s="114">
        <f t="shared" si="45"/>
        <v>100</v>
      </c>
    </row>
    <row r="436" spans="1:27" ht="32.25" outlineLevel="6" thickBot="1">
      <c r="A436" s="68" t="s">
        <v>132</v>
      </c>
      <c r="B436" s="15">
        <v>951</v>
      </c>
      <c r="C436" s="9" t="s">
        <v>77</v>
      </c>
      <c r="D436" s="9" t="s">
        <v>245</v>
      </c>
      <c r="E436" s="9" t="s">
        <v>5</v>
      </c>
      <c r="F436" s="9"/>
      <c r="G436" s="91">
        <f t="shared" si="49"/>
        <v>2880</v>
      </c>
      <c r="H436" s="168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41"/>
      <c r="Y436" s="128"/>
      <c r="Z436" s="91">
        <f t="shared" si="50"/>
        <v>2880</v>
      </c>
      <c r="AA436" s="114">
        <f t="shared" si="45"/>
        <v>100</v>
      </c>
    </row>
    <row r="437" spans="1:27" ht="35.25" customHeight="1" outlineLevel="6" thickBot="1">
      <c r="A437" s="70" t="s">
        <v>170</v>
      </c>
      <c r="B437" s="49">
        <v>951</v>
      </c>
      <c r="C437" s="50" t="s">
        <v>77</v>
      </c>
      <c r="D437" s="50" t="s">
        <v>463</v>
      </c>
      <c r="E437" s="50" t="s">
        <v>5</v>
      </c>
      <c r="F437" s="50"/>
      <c r="G437" s="93">
        <f t="shared" si="49"/>
        <v>2880</v>
      </c>
      <c r="H437" s="129" t="e">
        <f>H438+#REF!</f>
        <v>#REF!</v>
      </c>
      <c r="I437" s="129" t="e">
        <f>I438+#REF!</f>
        <v>#REF!</v>
      </c>
      <c r="J437" s="129" t="e">
        <f>J438+#REF!</f>
        <v>#REF!</v>
      </c>
      <c r="K437" s="129" t="e">
        <f>K438+#REF!</f>
        <v>#REF!</v>
      </c>
      <c r="L437" s="129" t="e">
        <f>L438+#REF!</f>
        <v>#REF!</v>
      </c>
      <c r="M437" s="129" t="e">
        <f>M438+#REF!</f>
        <v>#REF!</v>
      </c>
      <c r="N437" s="129" t="e">
        <f>N438+#REF!</f>
        <v>#REF!</v>
      </c>
      <c r="O437" s="129" t="e">
        <f>O438+#REF!</f>
        <v>#REF!</v>
      </c>
      <c r="P437" s="129" t="e">
        <f>P438+#REF!</f>
        <v>#REF!</v>
      </c>
      <c r="Q437" s="129" t="e">
        <f>Q438+#REF!</f>
        <v>#REF!</v>
      </c>
      <c r="R437" s="129" t="e">
        <f>R438+#REF!</f>
        <v>#REF!</v>
      </c>
      <c r="S437" s="129" t="e">
        <f>S438+#REF!</f>
        <v>#REF!</v>
      </c>
      <c r="T437" s="129" t="e">
        <f>T438+#REF!</f>
        <v>#REF!</v>
      </c>
      <c r="U437" s="129" t="e">
        <f>U438+#REF!</f>
        <v>#REF!</v>
      </c>
      <c r="V437" s="129" t="e">
        <f>V438+#REF!</f>
        <v>#REF!</v>
      </c>
      <c r="W437" s="129" t="e">
        <f>W438+#REF!</f>
        <v>#REF!</v>
      </c>
      <c r="X437" s="165" t="e">
        <f>X438+#REF!</f>
        <v>#REF!</v>
      </c>
      <c r="Y437" s="128" t="e">
        <f>X437/#REF!*100</f>
        <v>#REF!</v>
      </c>
      <c r="Z437" s="93">
        <f t="shared" si="50"/>
        <v>2880</v>
      </c>
      <c r="AA437" s="114">
        <f t="shared" si="45"/>
        <v>100</v>
      </c>
    </row>
    <row r="438" spans="1:27" ht="16.5" outlineLevel="6" thickBot="1">
      <c r="A438" s="5" t="s">
        <v>116</v>
      </c>
      <c r="B438" s="17">
        <v>951</v>
      </c>
      <c r="C438" s="6" t="s">
        <v>77</v>
      </c>
      <c r="D438" s="6" t="s">
        <v>463</v>
      </c>
      <c r="E438" s="6" t="s">
        <v>115</v>
      </c>
      <c r="F438" s="6"/>
      <c r="G438" s="96">
        <f t="shared" si="49"/>
        <v>2880</v>
      </c>
      <c r="H438" s="132" t="e">
        <f aca="true" t="shared" si="52" ref="H438:X438">H439</f>
        <v>#REF!</v>
      </c>
      <c r="I438" s="132" t="e">
        <f t="shared" si="52"/>
        <v>#REF!</v>
      </c>
      <c r="J438" s="132" t="e">
        <f t="shared" si="52"/>
        <v>#REF!</v>
      </c>
      <c r="K438" s="132" t="e">
        <f t="shared" si="52"/>
        <v>#REF!</v>
      </c>
      <c r="L438" s="132" t="e">
        <f t="shared" si="52"/>
        <v>#REF!</v>
      </c>
      <c r="M438" s="132" t="e">
        <f t="shared" si="52"/>
        <v>#REF!</v>
      </c>
      <c r="N438" s="132" t="e">
        <f t="shared" si="52"/>
        <v>#REF!</v>
      </c>
      <c r="O438" s="132" t="e">
        <f t="shared" si="52"/>
        <v>#REF!</v>
      </c>
      <c r="P438" s="132" t="e">
        <f t="shared" si="52"/>
        <v>#REF!</v>
      </c>
      <c r="Q438" s="132" t="e">
        <f t="shared" si="52"/>
        <v>#REF!</v>
      </c>
      <c r="R438" s="132" t="e">
        <f t="shared" si="52"/>
        <v>#REF!</v>
      </c>
      <c r="S438" s="132" t="e">
        <f t="shared" si="52"/>
        <v>#REF!</v>
      </c>
      <c r="T438" s="132" t="e">
        <f t="shared" si="52"/>
        <v>#REF!</v>
      </c>
      <c r="U438" s="132" t="e">
        <f t="shared" si="52"/>
        <v>#REF!</v>
      </c>
      <c r="V438" s="132" t="e">
        <f t="shared" si="52"/>
        <v>#REF!</v>
      </c>
      <c r="W438" s="132" t="e">
        <f t="shared" si="52"/>
        <v>#REF!</v>
      </c>
      <c r="X438" s="132" t="e">
        <f t="shared" si="52"/>
        <v>#REF!</v>
      </c>
      <c r="Y438" s="128" t="e">
        <f>X438/#REF!*100</f>
        <v>#REF!</v>
      </c>
      <c r="Z438" s="96">
        <f t="shared" si="50"/>
        <v>2880</v>
      </c>
      <c r="AA438" s="114">
        <f t="shared" si="45"/>
        <v>100</v>
      </c>
    </row>
    <row r="439" spans="1:29" ht="19.5" customHeight="1" outlineLevel="6" thickBot="1">
      <c r="A439" s="57" t="s">
        <v>196</v>
      </c>
      <c r="B439" s="51">
        <v>951</v>
      </c>
      <c r="C439" s="52" t="s">
        <v>77</v>
      </c>
      <c r="D439" s="52" t="s">
        <v>463</v>
      </c>
      <c r="E439" s="52" t="s">
        <v>85</v>
      </c>
      <c r="F439" s="52"/>
      <c r="G439" s="92">
        <v>2880</v>
      </c>
      <c r="H439" s="134" t="e">
        <f>#REF!</f>
        <v>#REF!</v>
      </c>
      <c r="I439" s="134" t="e">
        <f>#REF!</f>
        <v>#REF!</v>
      </c>
      <c r="J439" s="134" t="e">
        <f>#REF!</f>
        <v>#REF!</v>
      </c>
      <c r="K439" s="134" t="e">
        <f>#REF!</f>
        <v>#REF!</v>
      </c>
      <c r="L439" s="134" t="e">
        <f>#REF!</f>
        <v>#REF!</v>
      </c>
      <c r="M439" s="134" t="e">
        <f>#REF!</f>
        <v>#REF!</v>
      </c>
      <c r="N439" s="134" t="e">
        <f>#REF!</f>
        <v>#REF!</v>
      </c>
      <c r="O439" s="134" t="e">
        <f>#REF!</f>
        <v>#REF!</v>
      </c>
      <c r="P439" s="134" t="e">
        <f>#REF!</f>
        <v>#REF!</v>
      </c>
      <c r="Q439" s="134" t="e">
        <f>#REF!</f>
        <v>#REF!</v>
      </c>
      <c r="R439" s="134" t="e">
        <f>#REF!</f>
        <v>#REF!</v>
      </c>
      <c r="S439" s="134" t="e">
        <f>#REF!</f>
        <v>#REF!</v>
      </c>
      <c r="T439" s="134" t="e">
        <f>#REF!</f>
        <v>#REF!</v>
      </c>
      <c r="U439" s="134" t="e">
        <f>#REF!</f>
        <v>#REF!</v>
      </c>
      <c r="V439" s="134" t="e">
        <f>#REF!</f>
        <v>#REF!</v>
      </c>
      <c r="W439" s="134" t="e">
        <f>#REF!</f>
        <v>#REF!</v>
      </c>
      <c r="X439" s="134" t="e">
        <f>#REF!</f>
        <v>#REF!</v>
      </c>
      <c r="Y439" s="128" t="e">
        <f>X439/G429*100</f>
        <v>#REF!</v>
      </c>
      <c r="Z439" s="92">
        <v>2880</v>
      </c>
      <c r="AA439" s="114">
        <f t="shared" si="45"/>
        <v>100</v>
      </c>
      <c r="AC439" s="188"/>
    </row>
    <row r="440" spans="1:27" ht="32.25" outlineLevel="6" thickBot="1">
      <c r="A440" s="65" t="s">
        <v>76</v>
      </c>
      <c r="B440" s="14">
        <v>951</v>
      </c>
      <c r="C440" s="12" t="s">
        <v>65</v>
      </c>
      <c r="D440" s="12" t="s">
        <v>243</v>
      </c>
      <c r="E440" s="12" t="s">
        <v>5</v>
      </c>
      <c r="F440" s="12"/>
      <c r="G440" s="90">
        <f>G441</f>
        <v>100</v>
      </c>
      <c r="H440" s="177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133"/>
      <c r="X440" s="140">
        <v>48.715</v>
      </c>
      <c r="Y440" s="128" t="e">
        <f>X440/#REF!*100</f>
        <v>#REF!</v>
      </c>
      <c r="Z440" s="90">
        <f>Z441</f>
        <v>0</v>
      </c>
      <c r="AA440" s="114">
        <f t="shared" si="45"/>
        <v>0</v>
      </c>
    </row>
    <row r="441" spans="1:27" ht="16.5" outlineLevel="6" thickBot="1">
      <c r="A441" s="8" t="s">
        <v>171</v>
      </c>
      <c r="B441" s="15">
        <v>951</v>
      </c>
      <c r="C441" s="9" t="s">
        <v>66</v>
      </c>
      <c r="D441" s="9" t="s">
        <v>243</v>
      </c>
      <c r="E441" s="9" t="s">
        <v>5</v>
      </c>
      <c r="F441" s="9"/>
      <c r="G441" s="91">
        <f>G442</f>
        <v>100</v>
      </c>
      <c r="H441" s="178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41"/>
      <c r="Y441" s="128"/>
      <c r="Z441" s="91">
        <f>Z442</f>
        <v>0</v>
      </c>
      <c r="AA441" s="114">
        <f t="shared" si="45"/>
        <v>0</v>
      </c>
    </row>
    <row r="442" spans="1:27" ht="32.25" outlineLevel="6" thickBot="1">
      <c r="A442" s="68" t="s">
        <v>131</v>
      </c>
      <c r="B442" s="15">
        <v>951</v>
      </c>
      <c r="C442" s="9" t="s">
        <v>66</v>
      </c>
      <c r="D442" s="9" t="s">
        <v>244</v>
      </c>
      <c r="E442" s="9" t="s">
        <v>5</v>
      </c>
      <c r="F442" s="9"/>
      <c r="G442" s="91">
        <f>G443</f>
        <v>100</v>
      </c>
      <c r="H442" s="129">
        <f aca="true" t="shared" si="53" ref="H442:X445">H443</f>
        <v>0</v>
      </c>
      <c r="I442" s="129">
        <f t="shared" si="53"/>
        <v>0</v>
      </c>
      <c r="J442" s="129">
        <f t="shared" si="53"/>
        <v>0</v>
      </c>
      <c r="K442" s="129">
        <f t="shared" si="53"/>
        <v>0</v>
      </c>
      <c r="L442" s="129">
        <f t="shared" si="53"/>
        <v>0</v>
      </c>
      <c r="M442" s="129">
        <f t="shared" si="53"/>
        <v>0</v>
      </c>
      <c r="N442" s="129">
        <f t="shared" si="53"/>
        <v>0</v>
      </c>
      <c r="O442" s="129">
        <f t="shared" si="53"/>
        <v>0</v>
      </c>
      <c r="P442" s="129">
        <f t="shared" si="53"/>
        <v>0</v>
      </c>
      <c r="Q442" s="129">
        <f t="shared" si="53"/>
        <v>0</v>
      </c>
      <c r="R442" s="129">
        <f t="shared" si="53"/>
        <v>0</v>
      </c>
      <c r="S442" s="129">
        <f t="shared" si="53"/>
        <v>0</v>
      </c>
      <c r="T442" s="129">
        <f t="shared" si="53"/>
        <v>0</v>
      </c>
      <c r="U442" s="129">
        <f t="shared" si="53"/>
        <v>0</v>
      </c>
      <c r="V442" s="129">
        <f t="shared" si="53"/>
        <v>0</v>
      </c>
      <c r="W442" s="129">
        <f t="shared" si="53"/>
        <v>0</v>
      </c>
      <c r="X442" s="165">
        <f t="shared" si="53"/>
        <v>0</v>
      </c>
      <c r="Y442" s="128" t="e">
        <f>X442/#REF!*100</f>
        <v>#REF!</v>
      </c>
      <c r="Z442" s="91">
        <f>Z443</f>
        <v>0</v>
      </c>
      <c r="AA442" s="114">
        <f t="shared" si="45"/>
        <v>0</v>
      </c>
    </row>
    <row r="443" spans="1:27" ht="32.25" outlineLevel="6" thickBot="1">
      <c r="A443" s="68" t="s">
        <v>132</v>
      </c>
      <c r="B443" s="15">
        <v>951</v>
      </c>
      <c r="C443" s="9" t="s">
        <v>66</v>
      </c>
      <c r="D443" s="9" t="s">
        <v>245</v>
      </c>
      <c r="E443" s="9" t="s">
        <v>5</v>
      </c>
      <c r="F443" s="9"/>
      <c r="G443" s="91">
        <f>G444</f>
        <v>100</v>
      </c>
      <c r="H443" s="132">
        <f t="shared" si="53"/>
        <v>0</v>
      </c>
      <c r="I443" s="132">
        <f t="shared" si="53"/>
        <v>0</v>
      </c>
      <c r="J443" s="132">
        <f t="shared" si="53"/>
        <v>0</v>
      </c>
      <c r="K443" s="132">
        <f t="shared" si="53"/>
        <v>0</v>
      </c>
      <c r="L443" s="132">
        <f t="shared" si="53"/>
        <v>0</v>
      </c>
      <c r="M443" s="132">
        <f t="shared" si="53"/>
        <v>0</v>
      </c>
      <c r="N443" s="132">
        <f t="shared" si="53"/>
        <v>0</v>
      </c>
      <c r="O443" s="132">
        <f t="shared" si="53"/>
        <v>0</v>
      </c>
      <c r="P443" s="132">
        <f t="shared" si="53"/>
        <v>0</v>
      </c>
      <c r="Q443" s="132">
        <f t="shared" si="53"/>
        <v>0</v>
      </c>
      <c r="R443" s="132">
        <f t="shared" si="53"/>
        <v>0</v>
      </c>
      <c r="S443" s="132">
        <f t="shared" si="53"/>
        <v>0</v>
      </c>
      <c r="T443" s="132">
        <f t="shared" si="53"/>
        <v>0</v>
      </c>
      <c r="U443" s="132">
        <f t="shared" si="53"/>
        <v>0</v>
      </c>
      <c r="V443" s="132">
        <f t="shared" si="53"/>
        <v>0</v>
      </c>
      <c r="W443" s="132">
        <f t="shared" si="53"/>
        <v>0</v>
      </c>
      <c r="X443" s="143">
        <f t="shared" si="53"/>
        <v>0</v>
      </c>
      <c r="Y443" s="128" t="e">
        <f>X443/#REF!*100</f>
        <v>#REF!</v>
      </c>
      <c r="Z443" s="91">
        <f>Z444</f>
        <v>0</v>
      </c>
      <c r="AA443" s="114">
        <f t="shared" si="45"/>
        <v>0</v>
      </c>
    </row>
    <row r="444" spans="1:27" ht="32.25" outlineLevel="6" thickBot="1">
      <c r="A444" s="53" t="s">
        <v>172</v>
      </c>
      <c r="B444" s="49">
        <v>951</v>
      </c>
      <c r="C444" s="50" t="s">
        <v>66</v>
      </c>
      <c r="D444" s="50" t="s">
        <v>283</v>
      </c>
      <c r="E444" s="50" t="s">
        <v>5</v>
      </c>
      <c r="F444" s="50"/>
      <c r="G444" s="93">
        <f>G445</f>
        <v>100</v>
      </c>
      <c r="H444" s="134">
        <f t="shared" si="53"/>
        <v>0</v>
      </c>
      <c r="I444" s="134">
        <f t="shared" si="53"/>
        <v>0</v>
      </c>
      <c r="J444" s="134">
        <f t="shared" si="53"/>
        <v>0</v>
      </c>
      <c r="K444" s="134">
        <f t="shared" si="53"/>
        <v>0</v>
      </c>
      <c r="L444" s="134">
        <f t="shared" si="53"/>
        <v>0</v>
      </c>
      <c r="M444" s="134">
        <f t="shared" si="53"/>
        <v>0</v>
      </c>
      <c r="N444" s="134">
        <f t="shared" si="53"/>
        <v>0</v>
      </c>
      <c r="O444" s="134">
        <f t="shared" si="53"/>
        <v>0</v>
      </c>
      <c r="P444" s="134">
        <f t="shared" si="53"/>
        <v>0</v>
      </c>
      <c r="Q444" s="134">
        <f t="shared" si="53"/>
        <v>0</v>
      </c>
      <c r="R444" s="134">
        <f t="shared" si="53"/>
        <v>0</v>
      </c>
      <c r="S444" s="134">
        <f t="shared" si="53"/>
        <v>0</v>
      </c>
      <c r="T444" s="134">
        <f t="shared" si="53"/>
        <v>0</v>
      </c>
      <c r="U444" s="134">
        <f t="shared" si="53"/>
        <v>0</v>
      </c>
      <c r="V444" s="134">
        <f t="shared" si="53"/>
        <v>0</v>
      </c>
      <c r="W444" s="134">
        <f t="shared" si="53"/>
        <v>0</v>
      </c>
      <c r="X444" s="145">
        <f t="shared" si="53"/>
        <v>0</v>
      </c>
      <c r="Y444" s="128" t="e">
        <f>X444/#REF!*100</f>
        <v>#REF!</v>
      </c>
      <c r="Z444" s="93">
        <f>Z445</f>
        <v>0</v>
      </c>
      <c r="AA444" s="114">
        <f t="shared" si="45"/>
        <v>0</v>
      </c>
    </row>
    <row r="445" spans="1:27" ht="16.5" outlineLevel="6" thickBot="1">
      <c r="A445" s="99" t="s">
        <v>124</v>
      </c>
      <c r="B445" s="115">
        <v>951</v>
      </c>
      <c r="C445" s="100" t="s">
        <v>66</v>
      </c>
      <c r="D445" s="100" t="s">
        <v>283</v>
      </c>
      <c r="E445" s="100" t="s">
        <v>211</v>
      </c>
      <c r="F445" s="100"/>
      <c r="G445" s="101">
        <v>100</v>
      </c>
      <c r="H445" s="123">
        <f t="shared" si="53"/>
        <v>0</v>
      </c>
      <c r="I445" s="123">
        <f t="shared" si="53"/>
        <v>0</v>
      </c>
      <c r="J445" s="123">
        <f t="shared" si="53"/>
        <v>0</v>
      </c>
      <c r="K445" s="123">
        <f t="shared" si="53"/>
        <v>0</v>
      </c>
      <c r="L445" s="123">
        <f t="shared" si="53"/>
        <v>0</v>
      </c>
      <c r="M445" s="123">
        <f t="shared" si="53"/>
        <v>0</v>
      </c>
      <c r="N445" s="123">
        <f t="shared" si="53"/>
        <v>0</v>
      </c>
      <c r="O445" s="123">
        <f t="shared" si="53"/>
        <v>0</v>
      </c>
      <c r="P445" s="123">
        <f t="shared" si="53"/>
        <v>0</v>
      </c>
      <c r="Q445" s="123">
        <f t="shared" si="53"/>
        <v>0</v>
      </c>
      <c r="R445" s="123">
        <f t="shared" si="53"/>
        <v>0</v>
      </c>
      <c r="S445" s="123">
        <f t="shared" si="53"/>
        <v>0</v>
      </c>
      <c r="T445" s="123">
        <f t="shared" si="53"/>
        <v>0</v>
      </c>
      <c r="U445" s="123">
        <f t="shared" si="53"/>
        <v>0</v>
      </c>
      <c r="V445" s="123">
        <f t="shared" si="53"/>
        <v>0</v>
      </c>
      <c r="W445" s="123">
        <f t="shared" si="53"/>
        <v>0</v>
      </c>
      <c r="X445" s="179">
        <f t="shared" si="53"/>
        <v>0</v>
      </c>
      <c r="Y445" s="148" t="e">
        <f>X445/#REF!*100</f>
        <v>#REF!</v>
      </c>
      <c r="Z445" s="101">
        <v>0</v>
      </c>
      <c r="AA445" s="114">
        <f t="shared" si="45"/>
        <v>0</v>
      </c>
    </row>
    <row r="446" spans="1:27" ht="63.75" outlineLevel="6" thickBot="1">
      <c r="A446" s="65" t="s">
        <v>71</v>
      </c>
      <c r="B446" s="14">
        <v>951</v>
      </c>
      <c r="C446" s="12" t="s">
        <v>72</v>
      </c>
      <c r="D446" s="12" t="s">
        <v>243</v>
      </c>
      <c r="E446" s="12" t="s">
        <v>5</v>
      </c>
      <c r="F446" s="12"/>
      <c r="G446" s="90">
        <f aca="true" t="shared" si="54" ref="G446:G451">G447</f>
        <v>21210</v>
      </c>
      <c r="H446" s="177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133"/>
      <c r="X446" s="140">
        <v>0</v>
      </c>
      <c r="Y446" s="128">
        <f>X446/G440*100</f>
        <v>0</v>
      </c>
      <c r="Z446" s="90">
        <f aca="true" t="shared" si="55" ref="Z446:Z451">Z447</f>
        <v>21210</v>
      </c>
      <c r="AA446" s="114">
        <f t="shared" si="45"/>
        <v>100</v>
      </c>
    </row>
    <row r="447" spans="1:27" ht="48" outlineLevel="6" thickBot="1">
      <c r="A447" s="68" t="s">
        <v>74</v>
      </c>
      <c r="B447" s="15">
        <v>951</v>
      </c>
      <c r="C447" s="9" t="s">
        <v>73</v>
      </c>
      <c r="D447" s="9" t="s">
        <v>243</v>
      </c>
      <c r="E447" s="9" t="s">
        <v>5</v>
      </c>
      <c r="F447" s="9"/>
      <c r="G447" s="91">
        <f t="shared" si="54"/>
        <v>21210</v>
      </c>
      <c r="H447" s="129" t="e">
        <f aca="true" t="shared" si="56" ref="H447:X449">H448</f>
        <v>#REF!</v>
      </c>
      <c r="I447" s="129" t="e">
        <f t="shared" si="56"/>
        <v>#REF!</v>
      </c>
      <c r="J447" s="129" t="e">
        <f t="shared" si="56"/>
        <v>#REF!</v>
      </c>
      <c r="K447" s="129" t="e">
        <f t="shared" si="56"/>
        <v>#REF!</v>
      </c>
      <c r="L447" s="129" t="e">
        <f t="shared" si="56"/>
        <v>#REF!</v>
      </c>
      <c r="M447" s="129" t="e">
        <f t="shared" si="56"/>
        <v>#REF!</v>
      </c>
      <c r="N447" s="129" t="e">
        <f t="shared" si="56"/>
        <v>#REF!</v>
      </c>
      <c r="O447" s="129" t="e">
        <f t="shared" si="56"/>
        <v>#REF!</v>
      </c>
      <c r="P447" s="129" t="e">
        <f t="shared" si="56"/>
        <v>#REF!</v>
      </c>
      <c r="Q447" s="129" t="e">
        <f t="shared" si="56"/>
        <v>#REF!</v>
      </c>
      <c r="R447" s="129" t="e">
        <f t="shared" si="56"/>
        <v>#REF!</v>
      </c>
      <c r="S447" s="129" t="e">
        <f t="shared" si="56"/>
        <v>#REF!</v>
      </c>
      <c r="T447" s="129" t="e">
        <f t="shared" si="56"/>
        <v>#REF!</v>
      </c>
      <c r="U447" s="129" t="e">
        <f t="shared" si="56"/>
        <v>#REF!</v>
      </c>
      <c r="V447" s="129" t="e">
        <f t="shared" si="56"/>
        <v>#REF!</v>
      </c>
      <c r="W447" s="129" t="e">
        <f t="shared" si="56"/>
        <v>#REF!</v>
      </c>
      <c r="X447" s="165" t="e">
        <f t="shared" si="56"/>
        <v>#REF!</v>
      </c>
      <c r="Y447" s="128" t="e">
        <f>X447/G441*100</f>
        <v>#REF!</v>
      </c>
      <c r="Z447" s="91">
        <f t="shared" si="55"/>
        <v>21210</v>
      </c>
      <c r="AA447" s="114">
        <f t="shared" si="45"/>
        <v>100</v>
      </c>
    </row>
    <row r="448" spans="1:27" ht="32.25" outlineLevel="6" thickBot="1">
      <c r="A448" s="68" t="s">
        <v>131</v>
      </c>
      <c r="B448" s="15">
        <v>951</v>
      </c>
      <c r="C448" s="9" t="s">
        <v>73</v>
      </c>
      <c r="D448" s="9" t="s">
        <v>244</v>
      </c>
      <c r="E448" s="9" t="s">
        <v>5</v>
      </c>
      <c r="F448" s="9"/>
      <c r="G448" s="91">
        <f t="shared" si="54"/>
        <v>21210</v>
      </c>
      <c r="H448" s="132" t="e">
        <f t="shared" si="56"/>
        <v>#REF!</v>
      </c>
      <c r="I448" s="132" t="e">
        <f t="shared" si="56"/>
        <v>#REF!</v>
      </c>
      <c r="J448" s="132" t="e">
        <f t="shared" si="56"/>
        <v>#REF!</v>
      </c>
      <c r="K448" s="132" t="e">
        <f t="shared" si="56"/>
        <v>#REF!</v>
      </c>
      <c r="L448" s="132" t="e">
        <f t="shared" si="56"/>
        <v>#REF!</v>
      </c>
      <c r="M448" s="132" t="e">
        <f t="shared" si="56"/>
        <v>#REF!</v>
      </c>
      <c r="N448" s="132" t="e">
        <f t="shared" si="56"/>
        <v>#REF!</v>
      </c>
      <c r="O448" s="132" t="e">
        <f t="shared" si="56"/>
        <v>#REF!</v>
      </c>
      <c r="P448" s="132" t="e">
        <f t="shared" si="56"/>
        <v>#REF!</v>
      </c>
      <c r="Q448" s="132" t="e">
        <f t="shared" si="56"/>
        <v>#REF!</v>
      </c>
      <c r="R448" s="132" t="e">
        <f t="shared" si="56"/>
        <v>#REF!</v>
      </c>
      <c r="S448" s="132" t="e">
        <f t="shared" si="56"/>
        <v>#REF!</v>
      </c>
      <c r="T448" s="132" t="e">
        <f t="shared" si="56"/>
        <v>#REF!</v>
      </c>
      <c r="U448" s="132" t="e">
        <f t="shared" si="56"/>
        <v>#REF!</v>
      </c>
      <c r="V448" s="132" t="e">
        <f t="shared" si="56"/>
        <v>#REF!</v>
      </c>
      <c r="W448" s="132" t="e">
        <f t="shared" si="56"/>
        <v>#REF!</v>
      </c>
      <c r="X448" s="143" t="e">
        <f t="shared" si="56"/>
        <v>#REF!</v>
      </c>
      <c r="Y448" s="128" t="e">
        <f>X448/G442*100</f>
        <v>#REF!</v>
      </c>
      <c r="Z448" s="91">
        <f t="shared" si="55"/>
        <v>21210</v>
      </c>
      <c r="AA448" s="114">
        <f t="shared" si="45"/>
        <v>100</v>
      </c>
    </row>
    <row r="449" spans="1:27" ht="32.25" outlineLevel="6" thickBot="1">
      <c r="A449" s="68" t="s">
        <v>132</v>
      </c>
      <c r="B449" s="15">
        <v>951</v>
      </c>
      <c r="C449" s="9" t="s">
        <v>73</v>
      </c>
      <c r="D449" s="9" t="s">
        <v>245</v>
      </c>
      <c r="E449" s="9" t="s">
        <v>5</v>
      </c>
      <c r="F449" s="9"/>
      <c r="G449" s="91">
        <f>G450+G453</f>
        <v>21210</v>
      </c>
      <c r="H449" s="132" t="e">
        <f t="shared" si="56"/>
        <v>#REF!</v>
      </c>
      <c r="I449" s="132" t="e">
        <f t="shared" si="56"/>
        <v>#REF!</v>
      </c>
      <c r="J449" s="132" t="e">
        <f t="shared" si="56"/>
        <v>#REF!</v>
      </c>
      <c r="K449" s="132" t="e">
        <f t="shared" si="56"/>
        <v>#REF!</v>
      </c>
      <c r="L449" s="132" t="e">
        <f t="shared" si="56"/>
        <v>#REF!</v>
      </c>
      <c r="M449" s="132" t="e">
        <f t="shared" si="56"/>
        <v>#REF!</v>
      </c>
      <c r="N449" s="132" t="e">
        <f t="shared" si="56"/>
        <v>#REF!</v>
      </c>
      <c r="O449" s="132" t="e">
        <f t="shared" si="56"/>
        <v>#REF!</v>
      </c>
      <c r="P449" s="132" t="e">
        <f t="shared" si="56"/>
        <v>#REF!</v>
      </c>
      <c r="Q449" s="132" t="e">
        <f t="shared" si="56"/>
        <v>#REF!</v>
      </c>
      <c r="R449" s="132" t="e">
        <f t="shared" si="56"/>
        <v>#REF!</v>
      </c>
      <c r="S449" s="132" t="e">
        <f t="shared" si="56"/>
        <v>#REF!</v>
      </c>
      <c r="T449" s="132" t="e">
        <f t="shared" si="56"/>
        <v>#REF!</v>
      </c>
      <c r="U449" s="132" t="e">
        <f t="shared" si="56"/>
        <v>#REF!</v>
      </c>
      <c r="V449" s="132" t="e">
        <f t="shared" si="56"/>
        <v>#REF!</v>
      </c>
      <c r="W449" s="132" t="e">
        <f t="shared" si="56"/>
        <v>#REF!</v>
      </c>
      <c r="X449" s="143" t="e">
        <f t="shared" si="56"/>
        <v>#REF!</v>
      </c>
      <c r="Y449" s="128" t="e">
        <f>X449/G443*100</f>
        <v>#REF!</v>
      </c>
      <c r="Z449" s="91">
        <f>Z450+Z453</f>
        <v>21210</v>
      </c>
      <c r="AA449" s="114">
        <f t="shared" si="45"/>
        <v>100</v>
      </c>
    </row>
    <row r="450" spans="1:27" ht="48" outlineLevel="6" thickBot="1">
      <c r="A450" s="5" t="s">
        <v>173</v>
      </c>
      <c r="B450" s="17">
        <v>951</v>
      </c>
      <c r="C450" s="6" t="s">
        <v>73</v>
      </c>
      <c r="D450" s="6" t="s">
        <v>464</v>
      </c>
      <c r="E450" s="6" t="s">
        <v>5</v>
      </c>
      <c r="F450" s="6"/>
      <c r="G450" s="96">
        <f t="shared" si="54"/>
        <v>3396.371</v>
      </c>
      <c r="H450" s="106" t="e">
        <f>#REF!</f>
        <v>#REF!</v>
      </c>
      <c r="I450" s="106" t="e">
        <f>#REF!</f>
        <v>#REF!</v>
      </c>
      <c r="J450" s="106" t="e">
        <f>#REF!</f>
        <v>#REF!</v>
      </c>
      <c r="K450" s="106" t="e">
        <f>#REF!</f>
        <v>#REF!</v>
      </c>
      <c r="L450" s="106" t="e">
        <f>#REF!</f>
        <v>#REF!</v>
      </c>
      <c r="M450" s="106" t="e">
        <f>#REF!</f>
        <v>#REF!</v>
      </c>
      <c r="N450" s="106" t="e">
        <f>#REF!</f>
        <v>#REF!</v>
      </c>
      <c r="O450" s="106" t="e">
        <f>#REF!</f>
        <v>#REF!</v>
      </c>
      <c r="P450" s="106" t="e">
        <f>#REF!</f>
        <v>#REF!</v>
      </c>
      <c r="Q450" s="106" t="e">
        <f>#REF!</f>
        <v>#REF!</v>
      </c>
      <c r="R450" s="106" t="e">
        <f>#REF!</f>
        <v>#REF!</v>
      </c>
      <c r="S450" s="106" t="e">
        <f>#REF!</f>
        <v>#REF!</v>
      </c>
      <c r="T450" s="106" t="e">
        <f>#REF!</f>
        <v>#REF!</v>
      </c>
      <c r="U450" s="106" t="e">
        <f>#REF!</f>
        <v>#REF!</v>
      </c>
      <c r="V450" s="106" t="e">
        <f>#REF!</f>
        <v>#REF!</v>
      </c>
      <c r="W450" s="106" t="e">
        <f>#REF!</f>
        <v>#REF!</v>
      </c>
      <c r="X450" s="147" t="e">
        <f>#REF!</f>
        <v>#REF!</v>
      </c>
      <c r="Y450" s="128" t="e">
        <f>X450/G444*100</f>
        <v>#REF!</v>
      </c>
      <c r="Z450" s="96">
        <f t="shared" si="55"/>
        <v>3396.371</v>
      </c>
      <c r="AA450" s="114">
        <f t="shared" si="45"/>
        <v>100</v>
      </c>
    </row>
    <row r="451" spans="1:27" ht="16.5" outlineLevel="6" thickBot="1">
      <c r="A451" s="5" t="s">
        <v>127</v>
      </c>
      <c r="B451" s="17">
        <v>951</v>
      </c>
      <c r="C451" s="6" t="s">
        <v>73</v>
      </c>
      <c r="D451" s="6" t="s">
        <v>464</v>
      </c>
      <c r="E451" s="6" t="s">
        <v>125</v>
      </c>
      <c r="F451" s="6"/>
      <c r="G451" s="96">
        <f t="shared" si="54"/>
        <v>3396.371</v>
      </c>
      <c r="H451" s="136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63"/>
      <c r="Y451" s="128"/>
      <c r="Z451" s="96">
        <f t="shared" si="55"/>
        <v>3396.371</v>
      </c>
      <c r="AA451" s="114">
        <f t="shared" si="45"/>
        <v>100</v>
      </c>
    </row>
    <row r="452" spans="1:29" ht="16.5" outlineLevel="6" thickBot="1">
      <c r="A452" s="47" t="s">
        <v>128</v>
      </c>
      <c r="B452" s="51">
        <v>951</v>
      </c>
      <c r="C452" s="52" t="s">
        <v>73</v>
      </c>
      <c r="D452" s="52" t="s">
        <v>464</v>
      </c>
      <c r="E452" s="52" t="s">
        <v>126</v>
      </c>
      <c r="F452" s="52"/>
      <c r="G452" s="92">
        <v>3396.371</v>
      </c>
      <c r="H452" s="136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63"/>
      <c r="Y452" s="128"/>
      <c r="Z452" s="92">
        <v>3396.371</v>
      </c>
      <c r="AA452" s="114">
        <f t="shared" si="45"/>
        <v>100</v>
      </c>
      <c r="AC452" s="188"/>
    </row>
    <row r="453" spans="1:27" ht="48" outlineLevel="6" thickBot="1">
      <c r="A453" s="5" t="s">
        <v>340</v>
      </c>
      <c r="B453" s="17">
        <v>951</v>
      </c>
      <c r="C453" s="6" t="s">
        <v>73</v>
      </c>
      <c r="D453" s="6" t="s">
        <v>337</v>
      </c>
      <c r="E453" s="6" t="s">
        <v>5</v>
      </c>
      <c r="F453" s="6"/>
      <c r="G453" s="96">
        <f>G454</f>
        <v>17813.629</v>
      </c>
      <c r="H453" s="136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63"/>
      <c r="Y453" s="128"/>
      <c r="Z453" s="96">
        <f>Z454</f>
        <v>17813.629</v>
      </c>
      <c r="AA453" s="114">
        <f t="shared" si="45"/>
        <v>100</v>
      </c>
    </row>
    <row r="454" spans="1:27" ht="16.5" outlineLevel="6" thickBot="1">
      <c r="A454" s="5" t="s">
        <v>127</v>
      </c>
      <c r="B454" s="17">
        <v>951</v>
      </c>
      <c r="C454" s="6" t="s">
        <v>73</v>
      </c>
      <c r="D454" s="6" t="s">
        <v>337</v>
      </c>
      <c r="E454" s="6" t="s">
        <v>125</v>
      </c>
      <c r="F454" s="6"/>
      <c r="G454" s="96">
        <f>G455</f>
        <v>17813.629</v>
      </c>
      <c r="H454" s="136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63"/>
      <c r="Y454" s="128"/>
      <c r="Z454" s="96">
        <f>Z455</f>
        <v>17813.629</v>
      </c>
      <c r="AA454" s="114">
        <f t="shared" si="45"/>
        <v>100</v>
      </c>
    </row>
    <row r="455" spans="1:29" ht="16.5" outlineLevel="6" thickBot="1">
      <c r="A455" s="47" t="s">
        <v>128</v>
      </c>
      <c r="B455" s="51">
        <v>951</v>
      </c>
      <c r="C455" s="52" t="s">
        <v>73</v>
      </c>
      <c r="D455" s="52" t="s">
        <v>337</v>
      </c>
      <c r="E455" s="52" t="s">
        <v>126</v>
      </c>
      <c r="F455" s="52"/>
      <c r="G455" s="92">
        <v>17813.629</v>
      </c>
      <c r="H455" s="136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63"/>
      <c r="Y455" s="128"/>
      <c r="Z455" s="92">
        <v>17813.629</v>
      </c>
      <c r="AA455" s="114">
        <f t="shared" si="45"/>
        <v>100</v>
      </c>
      <c r="AC455" s="188"/>
    </row>
    <row r="456" spans="1:27" ht="43.5" outlineLevel="6" thickBot="1">
      <c r="A456" s="60" t="s">
        <v>63</v>
      </c>
      <c r="B456" s="61" t="s">
        <v>62</v>
      </c>
      <c r="C456" s="61" t="s">
        <v>61</v>
      </c>
      <c r="D456" s="61" t="s">
        <v>243</v>
      </c>
      <c r="E456" s="61" t="s">
        <v>5</v>
      </c>
      <c r="F456" s="62"/>
      <c r="G456" s="180">
        <f>G457+G590</f>
        <v>731874.5852199999</v>
      </c>
      <c r="H456" s="136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63"/>
      <c r="Y456" s="128"/>
      <c r="Z456" s="180">
        <f>Z457+Z590</f>
        <v>719030.0700000001</v>
      </c>
      <c r="AA456" s="114">
        <f t="shared" si="45"/>
        <v>98.24498411621457</v>
      </c>
    </row>
    <row r="457" spans="1:27" ht="19.5" outlineLevel="6" thickBot="1">
      <c r="A457" s="65" t="s">
        <v>47</v>
      </c>
      <c r="B457" s="14">
        <v>953</v>
      </c>
      <c r="C457" s="12" t="s">
        <v>46</v>
      </c>
      <c r="D457" s="12" t="s">
        <v>243</v>
      </c>
      <c r="E457" s="12" t="s">
        <v>5</v>
      </c>
      <c r="F457" s="12"/>
      <c r="G457" s="181">
        <f>G458+G491+G535+G563+G572</f>
        <v>723439.8692199999</v>
      </c>
      <c r="H457" s="136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63"/>
      <c r="Y457" s="128"/>
      <c r="Z457" s="181">
        <f>Z458+Z491+Z535+Z563+Z572</f>
        <v>710884.937</v>
      </c>
      <c r="AA457" s="114">
        <f t="shared" si="45"/>
        <v>98.2645506898125</v>
      </c>
    </row>
    <row r="458" spans="1:27" ht="19.5" outlineLevel="6" thickBot="1">
      <c r="A458" s="65" t="s">
        <v>129</v>
      </c>
      <c r="B458" s="14">
        <v>953</v>
      </c>
      <c r="C458" s="12" t="s">
        <v>18</v>
      </c>
      <c r="D458" s="12" t="s">
        <v>243</v>
      </c>
      <c r="E458" s="12" t="s">
        <v>5</v>
      </c>
      <c r="F458" s="12"/>
      <c r="G458" s="181">
        <f>G463+G459</f>
        <v>149562.71748</v>
      </c>
      <c r="H458" s="136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63"/>
      <c r="Y458" s="128"/>
      <c r="Z458" s="181">
        <f>Z463+Z459</f>
        <v>148277.567</v>
      </c>
      <c r="AA458" s="114">
        <f t="shared" si="45"/>
        <v>99.14072804930692</v>
      </c>
    </row>
    <row r="459" spans="1:27" ht="32.25" outlineLevel="6" thickBot="1">
      <c r="A459" s="68" t="s">
        <v>131</v>
      </c>
      <c r="B459" s="15">
        <v>953</v>
      </c>
      <c r="C459" s="9" t="s">
        <v>18</v>
      </c>
      <c r="D459" s="9" t="s">
        <v>244</v>
      </c>
      <c r="E459" s="9" t="s">
        <v>5</v>
      </c>
      <c r="F459" s="9"/>
      <c r="G459" s="138">
        <f>G460</f>
        <v>4514.64469</v>
      </c>
      <c r="H459" s="136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63"/>
      <c r="Y459" s="128"/>
      <c r="Z459" s="138">
        <f>Z460</f>
        <v>4514.645</v>
      </c>
      <c r="AA459" s="114">
        <f t="shared" si="45"/>
        <v>100.00000686654258</v>
      </c>
    </row>
    <row r="460" spans="1:27" ht="18.75" customHeight="1" outlineLevel="6" thickBot="1">
      <c r="A460" s="68" t="s">
        <v>132</v>
      </c>
      <c r="B460" s="15">
        <v>953</v>
      </c>
      <c r="C460" s="9" t="s">
        <v>18</v>
      </c>
      <c r="D460" s="9" t="s">
        <v>245</v>
      </c>
      <c r="E460" s="9" t="s">
        <v>5</v>
      </c>
      <c r="F460" s="9"/>
      <c r="G460" s="138">
        <f>G461</f>
        <v>4514.64469</v>
      </c>
      <c r="H460" s="136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63"/>
      <c r="Y460" s="128"/>
      <c r="Z460" s="138">
        <f>Z461</f>
        <v>4514.645</v>
      </c>
      <c r="AA460" s="114">
        <f t="shared" si="45"/>
        <v>100.00000686654258</v>
      </c>
    </row>
    <row r="461" spans="1:27" ht="32.25" outlineLevel="6" thickBot="1">
      <c r="A461" s="53" t="s">
        <v>332</v>
      </c>
      <c r="B461" s="49">
        <v>953</v>
      </c>
      <c r="C461" s="50" t="s">
        <v>18</v>
      </c>
      <c r="D461" s="50" t="s">
        <v>355</v>
      </c>
      <c r="E461" s="50" t="s">
        <v>5</v>
      </c>
      <c r="F461" s="50"/>
      <c r="G461" s="142">
        <f>G462</f>
        <v>4514.64469</v>
      </c>
      <c r="H461" s="177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133"/>
      <c r="X461" s="182"/>
      <c r="Y461" s="128">
        <v>0</v>
      </c>
      <c r="Z461" s="142">
        <f>Z462</f>
        <v>4514.645</v>
      </c>
      <c r="AA461" s="114">
        <f t="shared" si="45"/>
        <v>100.00000686654258</v>
      </c>
    </row>
    <row r="462" spans="1:29" ht="16.5" outlineLevel="6" thickBot="1">
      <c r="A462" s="99" t="s">
        <v>83</v>
      </c>
      <c r="B462" s="115">
        <v>953</v>
      </c>
      <c r="C462" s="100" t="s">
        <v>18</v>
      </c>
      <c r="D462" s="100" t="s">
        <v>355</v>
      </c>
      <c r="E462" s="100" t="s">
        <v>84</v>
      </c>
      <c r="F462" s="100"/>
      <c r="G462" s="183">
        <v>4514.64469</v>
      </c>
      <c r="H462" s="184" t="e">
        <f>H463+#REF!</f>
        <v>#REF!</v>
      </c>
      <c r="I462" s="184" t="e">
        <f>I463+#REF!</f>
        <v>#REF!</v>
      </c>
      <c r="J462" s="184" t="e">
        <f>J463+#REF!</f>
        <v>#REF!</v>
      </c>
      <c r="K462" s="184" t="e">
        <f>K463+#REF!</f>
        <v>#REF!</v>
      </c>
      <c r="L462" s="184" t="e">
        <f>L463+#REF!</f>
        <v>#REF!</v>
      </c>
      <c r="M462" s="184" t="e">
        <f>M463+#REF!</f>
        <v>#REF!</v>
      </c>
      <c r="N462" s="184" t="e">
        <f>N463+#REF!</f>
        <v>#REF!</v>
      </c>
      <c r="O462" s="184" t="e">
        <f>O463+#REF!</f>
        <v>#REF!</v>
      </c>
      <c r="P462" s="184" t="e">
        <f>P463+#REF!</f>
        <v>#REF!</v>
      </c>
      <c r="Q462" s="184" t="e">
        <f>Q463+#REF!</f>
        <v>#REF!</v>
      </c>
      <c r="R462" s="184" t="e">
        <f>R463+#REF!</f>
        <v>#REF!</v>
      </c>
      <c r="S462" s="184" t="e">
        <f>S463+#REF!</f>
        <v>#REF!</v>
      </c>
      <c r="T462" s="184" t="e">
        <f>T463+#REF!</f>
        <v>#REF!</v>
      </c>
      <c r="U462" s="184" t="e">
        <f>U463+#REF!</f>
        <v>#REF!</v>
      </c>
      <c r="V462" s="184" t="e">
        <f>V463+#REF!</f>
        <v>#REF!</v>
      </c>
      <c r="W462" s="184" t="e">
        <f>W463+#REF!</f>
        <v>#REF!</v>
      </c>
      <c r="X462" s="185" t="e">
        <f>X463+#REF!</f>
        <v>#REF!</v>
      </c>
      <c r="Y462" s="148" t="e">
        <f>X462/G456*100</f>
        <v>#REF!</v>
      </c>
      <c r="Z462" s="183">
        <v>4514.645</v>
      </c>
      <c r="AA462" s="114">
        <f t="shared" si="45"/>
        <v>100.00000686654258</v>
      </c>
      <c r="AC462" s="188"/>
    </row>
    <row r="463" spans="1:27" ht="19.5" outlineLevel="6" thickBot="1">
      <c r="A463" s="46" t="s">
        <v>223</v>
      </c>
      <c r="B463" s="15">
        <v>953</v>
      </c>
      <c r="C463" s="9" t="s">
        <v>18</v>
      </c>
      <c r="D463" s="9" t="s">
        <v>284</v>
      </c>
      <c r="E463" s="9" t="s">
        <v>5</v>
      </c>
      <c r="F463" s="9"/>
      <c r="G463" s="138">
        <f>G464+G483+G487</f>
        <v>145048.07279</v>
      </c>
      <c r="H463" s="129" t="e">
        <f>H469+H483+#REF!+H593</f>
        <v>#REF!</v>
      </c>
      <c r="I463" s="129" t="e">
        <f>I469+I483+#REF!+I593</f>
        <v>#REF!</v>
      </c>
      <c r="J463" s="129" t="e">
        <f>J469+J483+#REF!+J593</f>
        <v>#REF!</v>
      </c>
      <c r="K463" s="129" t="e">
        <f>K469+K483+#REF!+K593</f>
        <v>#REF!</v>
      </c>
      <c r="L463" s="129" t="e">
        <f>L469+L483+#REF!+L593</f>
        <v>#REF!</v>
      </c>
      <c r="M463" s="129" t="e">
        <f>M469+M483+#REF!+M593</f>
        <v>#REF!</v>
      </c>
      <c r="N463" s="129" t="e">
        <f>N469+N483+#REF!+N593</f>
        <v>#REF!</v>
      </c>
      <c r="O463" s="129" t="e">
        <f>O469+O483+#REF!+O593</f>
        <v>#REF!</v>
      </c>
      <c r="P463" s="129" t="e">
        <f>P469+P483+#REF!+P593</f>
        <v>#REF!</v>
      </c>
      <c r="Q463" s="129" t="e">
        <f>Q469+Q483+#REF!+Q593</f>
        <v>#REF!</v>
      </c>
      <c r="R463" s="129" t="e">
        <f>R469+R483+#REF!+R593</f>
        <v>#REF!</v>
      </c>
      <c r="S463" s="129" t="e">
        <f>S469+S483+#REF!+S593</f>
        <v>#REF!</v>
      </c>
      <c r="T463" s="129" t="e">
        <f>T469+T483+#REF!+T593</f>
        <v>#REF!</v>
      </c>
      <c r="U463" s="129" t="e">
        <f>U469+U483+#REF!+U593</f>
        <v>#REF!</v>
      </c>
      <c r="V463" s="129" t="e">
        <f>V469+V483+#REF!+V593</f>
        <v>#REF!</v>
      </c>
      <c r="W463" s="129" t="e">
        <f>W469+W483+#REF!+W593</f>
        <v>#REF!</v>
      </c>
      <c r="X463" s="129" t="e">
        <f>X469+X483+#REF!+X593</f>
        <v>#REF!</v>
      </c>
      <c r="Y463" s="128" t="e">
        <f>X463/G457*100</f>
        <v>#REF!</v>
      </c>
      <c r="Z463" s="138">
        <f>Z464+Z483+Z487</f>
        <v>143762.92200000002</v>
      </c>
      <c r="AA463" s="114">
        <f t="shared" si="45"/>
        <v>99.11398285735198</v>
      </c>
    </row>
    <row r="464" spans="1:27" ht="19.5" outlineLevel="6" thickBot="1">
      <c r="A464" s="46" t="s">
        <v>174</v>
      </c>
      <c r="B464" s="15">
        <v>953</v>
      </c>
      <c r="C464" s="9" t="s">
        <v>18</v>
      </c>
      <c r="D464" s="9" t="s">
        <v>285</v>
      </c>
      <c r="E464" s="9" t="s">
        <v>5</v>
      </c>
      <c r="F464" s="9"/>
      <c r="G464" s="138">
        <f>G465+G468+G471+G477+G480+G474</f>
        <v>144668.92279</v>
      </c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30"/>
      <c r="Y464" s="128"/>
      <c r="Z464" s="138">
        <f>Z465+Z468+Z471+Z477+Z480+Z474</f>
        <v>143383.77200000003</v>
      </c>
      <c r="AA464" s="114">
        <f t="shared" si="45"/>
        <v>99.11166077329166</v>
      </c>
    </row>
    <row r="465" spans="1:27" ht="32.25" outlineLevel="6" thickBot="1">
      <c r="A465" s="53" t="s">
        <v>154</v>
      </c>
      <c r="B465" s="49">
        <v>953</v>
      </c>
      <c r="C465" s="50" t="s">
        <v>18</v>
      </c>
      <c r="D465" s="50" t="s">
        <v>286</v>
      </c>
      <c r="E465" s="50" t="s">
        <v>5</v>
      </c>
      <c r="F465" s="50"/>
      <c r="G465" s="142">
        <f>G466</f>
        <v>47210</v>
      </c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30"/>
      <c r="Y465" s="128"/>
      <c r="Z465" s="142">
        <f>Z466</f>
        <v>47210</v>
      </c>
      <c r="AA465" s="114">
        <f aca="true" t="shared" si="57" ref="AA465:AA528">Z465/G465*100</f>
        <v>100</v>
      </c>
    </row>
    <row r="466" spans="1:27" ht="19.5" outlineLevel="6" thickBot="1">
      <c r="A466" s="5" t="s">
        <v>116</v>
      </c>
      <c r="B466" s="17">
        <v>953</v>
      </c>
      <c r="C466" s="6" t="s">
        <v>18</v>
      </c>
      <c r="D466" s="6" t="s">
        <v>286</v>
      </c>
      <c r="E466" s="6" t="s">
        <v>115</v>
      </c>
      <c r="F466" s="6"/>
      <c r="G466" s="144">
        <f>G467</f>
        <v>47210</v>
      </c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30"/>
      <c r="Y466" s="128"/>
      <c r="Z466" s="144">
        <f>Z467</f>
        <v>47210</v>
      </c>
      <c r="AA466" s="114">
        <f t="shared" si="57"/>
        <v>100</v>
      </c>
    </row>
    <row r="467" spans="1:29" ht="48" outlineLevel="6" thickBot="1">
      <c r="A467" s="57" t="s">
        <v>196</v>
      </c>
      <c r="B467" s="51">
        <v>953</v>
      </c>
      <c r="C467" s="52" t="s">
        <v>18</v>
      </c>
      <c r="D467" s="52" t="s">
        <v>286</v>
      </c>
      <c r="E467" s="52" t="s">
        <v>85</v>
      </c>
      <c r="F467" s="52"/>
      <c r="G467" s="146">
        <f>46210+1000</f>
        <v>47210</v>
      </c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30"/>
      <c r="Y467" s="128"/>
      <c r="Z467" s="146">
        <v>47210</v>
      </c>
      <c r="AA467" s="114">
        <f t="shared" si="57"/>
        <v>100</v>
      </c>
      <c r="AC467" s="188"/>
    </row>
    <row r="468" spans="1:27" ht="63.75" outlineLevel="6" thickBot="1">
      <c r="A468" s="70" t="s">
        <v>175</v>
      </c>
      <c r="B468" s="49">
        <v>953</v>
      </c>
      <c r="C468" s="50" t="s">
        <v>18</v>
      </c>
      <c r="D468" s="50" t="s">
        <v>287</v>
      </c>
      <c r="E468" s="50" t="s">
        <v>5</v>
      </c>
      <c r="F468" s="50"/>
      <c r="G468" s="142">
        <f>G469</f>
        <v>86703</v>
      </c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30"/>
      <c r="Y468" s="128"/>
      <c r="Z468" s="142">
        <f>Z469</f>
        <v>86703</v>
      </c>
      <c r="AA468" s="114">
        <f t="shared" si="57"/>
        <v>100</v>
      </c>
    </row>
    <row r="469" spans="1:27" ht="16.5" outlineLevel="6" thickBot="1">
      <c r="A469" s="5" t="s">
        <v>116</v>
      </c>
      <c r="B469" s="17">
        <v>953</v>
      </c>
      <c r="C469" s="6" t="s">
        <v>18</v>
      </c>
      <c r="D469" s="6" t="s">
        <v>287</v>
      </c>
      <c r="E469" s="6" t="s">
        <v>115</v>
      </c>
      <c r="F469" s="6"/>
      <c r="G469" s="144">
        <f>G470</f>
        <v>86703</v>
      </c>
      <c r="H469" s="134">
        <f aca="true" t="shared" si="58" ref="H469:X469">H470</f>
        <v>0</v>
      </c>
      <c r="I469" s="134">
        <f t="shared" si="58"/>
        <v>0</v>
      </c>
      <c r="J469" s="134">
        <f t="shared" si="58"/>
        <v>0</v>
      </c>
      <c r="K469" s="134">
        <f t="shared" si="58"/>
        <v>0</v>
      </c>
      <c r="L469" s="134">
        <f t="shared" si="58"/>
        <v>0</v>
      </c>
      <c r="M469" s="134">
        <f t="shared" si="58"/>
        <v>0</v>
      </c>
      <c r="N469" s="134">
        <f t="shared" si="58"/>
        <v>0</v>
      </c>
      <c r="O469" s="134">
        <f t="shared" si="58"/>
        <v>0</v>
      </c>
      <c r="P469" s="134">
        <f t="shared" si="58"/>
        <v>0</v>
      </c>
      <c r="Q469" s="134">
        <f t="shared" si="58"/>
        <v>0</v>
      </c>
      <c r="R469" s="134">
        <f t="shared" si="58"/>
        <v>0</v>
      </c>
      <c r="S469" s="134">
        <f t="shared" si="58"/>
        <v>0</v>
      </c>
      <c r="T469" s="134">
        <f t="shared" si="58"/>
        <v>0</v>
      </c>
      <c r="U469" s="134">
        <f t="shared" si="58"/>
        <v>0</v>
      </c>
      <c r="V469" s="134">
        <f t="shared" si="58"/>
        <v>0</v>
      </c>
      <c r="W469" s="134">
        <f t="shared" si="58"/>
        <v>0</v>
      </c>
      <c r="X469" s="145">
        <f t="shared" si="58"/>
        <v>34477.81647</v>
      </c>
      <c r="Y469" s="128">
        <f>X469/G463*100</f>
        <v>23.769923865115285</v>
      </c>
      <c r="Z469" s="144">
        <f>Z470</f>
        <v>86703</v>
      </c>
      <c r="AA469" s="114">
        <f t="shared" si="57"/>
        <v>100</v>
      </c>
    </row>
    <row r="470" spans="1:29" ht="48" outlineLevel="6" thickBot="1">
      <c r="A470" s="57" t="s">
        <v>196</v>
      </c>
      <c r="B470" s="51">
        <v>953</v>
      </c>
      <c r="C470" s="52" t="s">
        <v>18</v>
      </c>
      <c r="D470" s="52" t="s">
        <v>287</v>
      </c>
      <c r="E470" s="52" t="s">
        <v>85</v>
      </c>
      <c r="F470" s="52"/>
      <c r="G470" s="146">
        <v>86703</v>
      </c>
      <c r="H470" s="106">
        <f aca="true" t="shared" si="59" ref="H470:X470">H472</f>
        <v>0</v>
      </c>
      <c r="I470" s="106">
        <f t="shared" si="59"/>
        <v>0</v>
      </c>
      <c r="J470" s="106">
        <f t="shared" si="59"/>
        <v>0</v>
      </c>
      <c r="K470" s="106">
        <f t="shared" si="59"/>
        <v>0</v>
      </c>
      <c r="L470" s="106">
        <f t="shared" si="59"/>
        <v>0</v>
      </c>
      <c r="M470" s="106">
        <f t="shared" si="59"/>
        <v>0</v>
      </c>
      <c r="N470" s="106">
        <f t="shared" si="59"/>
        <v>0</v>
      </c>
      <c r="O470" s="106">
        <f t="shared" si="59"/>
        <v>0</v>
      </c>
      <c r="P470" s="106">
        <f t="shared" si="59"/>
        <v>0</v>
      </c>
      <c r="Q470" s="106">
        <f t="shared" si="59"/>
        <v>0</v>
      </c>
      <c r="R470" s="106">
        <f t="shared" si="59"/>
        <v>0</v>
      </c>
      <c r="S470" s="106">
        <f t="shared" si="59"/>
        <v>0</v>
      </c>
      <c r="T470" s="106">
        <f t="shared" si="59"/>
        <v>0</v>
      </c>
      <c r="U470" s="106">
        <f t="shared" si="59"/>
        <v>0</v>
      </c>
      <c r="V470" s="106">
        <f t="shared" si="59"/>
        <v>0</v>
      </c>
      <c r="W470" s="106">
        <f t="shared" si="59"/>
        <v>0</v>
      </c>
      <c r="X470" s="147">
        <f t="shared" si="59"/>
        <v>34477.81647</v>
      </c>
      <c r="Y470" s="128">
        <f>X470/G464*100</f>
        <v>23.832220358789606</v>
      </c>
      <c r="Z470" s="146">
        <v>86703</v>
      </c>
      <c r="AA470" s="114">
        <f t="shared" si="57"/>
        <v>100</v>
      </c>
      <c r="AC470" s="188"/>
    </row>
    <row r="471" spans="1:27" ht="32.25" outlineLevel="6" thickBot="1">
      <c r="A471" s="78" t="s">
        <v>176</v>
      </c>
      <c r="B471" s="83">
        <v>953</v>
      </c>
      <c r="C471" s="50" t="s">
        <v>18</v>
      </c>
      <c r="D471" s="50" t="s">
        <v>288</v>
      </c>
      <c r="E471" s="50" t="s">
        <v>5</v>
      </c>
      <c r="F471" s="50"/>
      <c r="G471" s="142">
        <f>G472</f>
        <v>9237.03086</v>
      </c>
      <c r="H471" s="136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63"/>
      <c r="Y471" s="128"/>
      <c r="Z471" s="142">
        <f>Z472</f>
        <v>8267.779</v>
      </c>
      <c r="AA471" s="114">
        <f t="shared" si="57"/>
        <v>89.5068894465077</v>
      </c>
    </row>
    <row r="472" spans="1:27" ht="16.5" outlineLevel="6" thickBot="1">
      <c r="A472" s="5" t="s">
        <v>116</v>
      </c>
      <c r="B472" s="17">
        <v>953</v>
      </c>
      <c r="C472" s="6" t="s">
        <v>18</v>
      </c>
      <c r="D472" s="6" t="s">
        <v>288</v>
      </c>
      <c r="E472" s="6" t="s">
        <v>115</v>
      </c>
      <c r="F472" s="6"/>
      <c r="G472" s="144">
        <f>G473</f>
        <v>9237.03086</v>
      </c>
      <c r="H472" s="139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137"/>
      <c r="X472" s="140">
        <v>34477.81647</v>
      </c>
      <c r="Y472" s="128">
        <f>X472/G466*100</f>
        <v>73.03074871849185</v>
      </c>
      <c r="Z472" s="144">
        <f>Z473</f>
        <v>8267.779</v>
      </c>
      <c r="AA472" s="114">
        <f t="shared" si="57"/>
        <v>89.5068894465077</v>
      </c>
    </row>
    <row r="473" spans="1:29" ht="16.5" outlineLevel="6" thickBot="1">
      <c r="A473" s="55" t="s">
        <v>83</v>
      </c>
      <c r="B473" s="84">
        <v>953</v>
      </c>
      <c r="C473" s="52" t="s">
        <v>18</v>
      </c>
      <c r="D473" s="52" t="s">
        <v>288</v>
      </c>
      <c r="E473" s="52" t="s">
        <v>84</v>
      </c>
      <c r="F473" s="52"/>
      <c r="G473" s="146">
        <v>9237.03086</v>
      </c>
      <c r="H473" s="136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41"/>
      <c r="Y473" s="128"/>
      <c r="Z473" s="146">
        <v>8267.779</v>
      </c>
      <c r="AA473" s="114">
        <f t="shared" si="57"/>
        <v>89.5068894465077</v>
      </c>
      <c r="AC473" s="188"/>
    </row>
    <row r="474" spans="1:27" ht="32.25" outlineLevel="6" thickBot="1">
      <c r="A474" s="53" t="s">
        <v>471</v>
      </c>
      <c r="B474" s="83">
        <v>953</v>
      </c>
      <c r="C474" s="50" t="s">
        <v>18</v>
      </c>
      <c r="D474" s="50" t="s">
        <v>472</v>
      </c>
      <c r="E474" s="50" t="s">
        <v>5</v>
      </c>
      <c r="F474" s="50"/>
      <c r="G474" s="93">
        <f>G475</f>
        <v>30</v>
      </c>
      <c r="H474" s="136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41"/>
      <c r="Y474" s="128"/>
      <c r="Z474" s="93">
        <f>Z475</f>
        <v>30</v>
      </c>
      <c r="AA474" s="114">
        <f t="shared" si="57"/>
        <v>100</v>
      </c>
    </row>
    <row r="475" spans="1:27" ht="16.5" outlineLevel="6" thickBot="1">
      <c r="A475" s="5" t="s">
        <v>116</v>
      </c>
      <c r="B475" s="17">
        <v>953</v>
      </c>
      <c r="C475" s="6" t="s">
        <v>18</v>
      </c>
      <c r="D475" s="6" t="s">
        <v>472</v>
      </c>
      <c r="E475" s="6" t="s">
        <v>115</v>
      </c>
      <c r="F475" s="6"/>
      <c r="G475" s="96">
        <f>G476</f>
        <v>30</v>
      </c>
      <c r="H475" s="136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41"/>
      <c r="Y475" s="128"/>
      <c r="Z475" s="96">
        <f>Z476</f>
        <v>30</v>
      </c>
      <c r="AA475" s="114">
        <f t="shared" si="57"/>
        <v>100</v>
      </c>
    </row>
    <row r="476" spans="1:29" ht="16.5" outlineLevel="6" thickBot="1">
      <c r="A476" s="55" t="s">
        <v>83</v>
      </c>
      <c r="B476" s="84">
        <v>953</v>
      </c>
      <c r="C476" s="52" t="s">
        <v>18</v>
      </c>
      <c r="D476" s="100" t="s">
        <v>472</v>
      </c>
      <c r="E476" s="52" t="s">
        <v>84</v>
      </c>
      <c r="F476" s="52"/>
      <c r="G476" s="92">
        <v>30</v>
      </c>
      <c r="H476" s="136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41"/>
      <c r="Y476" s="128"/>
      <c r="Z476" s="92">
        <v>30</v>
      </c>
      <c r="AA476" s="114">
        <f t="shared" si="57"/>
        <v>100</v>
      </c>
      <c r="AC476" s="188"/>
    </row>
    <row r="477" spans="1:27" ht="46.5" customHeight="1" outlineLevel="6" thickBot="1">
      <c r="A477" s="78" t="s">
        <v>369</v>
      </c>
      <c r="B477" s="83">
        <v>953</v>
      </c>
      <c r="C477" s="50" t="s">
        <v>18</v>
      </c>
      <c r="D477" s="50" t="s">
        <v>370</v>
      </c>
      <c r="E477" s="50" t="s">
        <v>5</v>
      </c>
      <c r="F477" s="50"/>
      <c r="G477" s="93">
        <f>G478</f>
        <v>1453.70214</v>
      </c>
      <c r="H477" s="136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41"/>
      <c r="Y477" s="128"/>
      <c r="Z477" s="93">
        <f>Z478</f>
        <v>1137.803</v>
      </c>
      <c r="AA477" s="114">
        <f t="shared" si="57"/>
        <v>78.26933514729502</v>
      </c>
    </row>
    <row r="478" spans="1:27" ht="16.5" outlineLevel="6" thickBot="1">
      <c r="A478" s="5" t="s">
        <v>116</v>
      </c>
      <c r="B478" s="17">
        <v>953</v>
      </c>
      <c r="C478" s="6" t="s">
        <v>18</v>
      </c>
      <c r="D478" s="6" t="s">
        <v>370</v>
      </c>
      <c r="E478" s="6" t="s">
        <v>115</v>
      </c>
      <c r="F478" s="6"/>
      <c r="G478" s="96">
        <f>G479</f>
        <v>1453.70214</v>
      </c>
      <c r="H478" s="136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41"/>
      <c r="Y478" s="128"/>
      <c r="Z478" s="96">
        <f>Z479</f>
        <v>1137.803</v>
      </c>
      <c r="AA478" s="114">
        <f t="shared" si="57"/>
        <v>78.26933514729502</v>
      </c>
    </row>
    <row r="479" spans="1:29" ht="16.5" outlineLevel="6" thickBot="1">
      <c r="A479" s="55" t="s">
        <v>83</v>
      </c>
      <c r="B479" s="84">
        <v>953</v>
      </c>
      <c r="C479" s="52" t="s">
        <v>18</v>
      </c>
      <c r="D479" s="52" t="s">
        <v>370</v>
      </c>
      <c r="E479" s="52" t="s">
        <v>84</v>
      </c>
      <c r="F479" s="52"/>
      <c r="G479" s="92">
        <v>1453.70214</v>
      </c>
      <c r="H479" s="136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41"/>
      <c r="Y479" s="128"/>
      <c r="Z479" s="92">
        <v>1137.803</v>
      </c>
      <c r="AA479" s="114">
        <f t="shared" si="57"/>
        <v>78.26933514729502</v>
      </c>
      <c r="AC479" s="188"/>
    </row>
    <row r="480" spans="1:27" ht="63.75" outlineLevel="6" thickBot="1">
      <c r="A480" s="78" t="s">
        <v>403</v>
      </c>
      <c r="B480" s="83">
        <v>953</v>
      </c>
      <c r="C480" s="50" t="s">
        <v>18</v>
      </c>
      <c r="D480" s="50" t="s">
        <v>404</v>
      </c>
      <c r="E480" s="50" t="s">
        <v>5</v>
      </c>
      <c r="F480" s="50"/>
      <c r="G480" s="93">
        <f>G481</f>
        <v>35.18979</v>
      </c>
      <c r="H480" s="136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41"/>
      <c r="Y480" s="128"/>
      <c r="Z480" s="93">
        <f>Z481</f>
        <v>35.19</v>
      </c>
      <c r="AA480" s="114">
        <f t="shared" si="57"/>
        <v>100.00059676400454</v>
      </c>
    </row>
    <row r="481" spans="1:27" ht="16.5" outlineLevel="6" thickBot="1">
      <c r="A481" s="5" t="s">
        <v>116</v>
      </c>
      <c r="B481" s="17">
        <v>953</v>
      </c>
      <c r="C481" s="6" t="s">
        <v>18</v>
      </c>
      <c r="D481" s="6" t="s">
        <v>404</v>
      </c>
      <c r="E481" s="6" t="s">
        <v>115</v>
      </c>
      <c r="F481" s="6"/>
      <c r="G481" s="96">
        <f>G482</f>
        <v>35.18979</v>
      </c>
      <c r="H481" s="136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41"/>
      <c r="Y481" s="128"/>
      <c r="Z481" s="96">
        <f>Z482</f>
        <v>35.19</v>
      </c>
      <c r="AA481" s="114">
        <f t="shared" si="57"/>
        <v>100.00059676400454</v>
      </c>
    </row>
    <row r="482" spans="1:29" ht="16.5" outlineLevel="6" thickBot="1">
      <c r="A482" s="55" t="s">
        <v>83</v>
      </c>
      <c r="B482" s="84">
        <v>953</v>
      </c>
      <c r="C482" s="52" t="s">
        <v>18</v>
      </c>
      <c r="D482" s="52" t="s">
        <v>404</v>
      </c>
      <c r="E482" s="52" t="s">
        <v>84</v>
      </c>
      <c r="F482" s="52"/>
      <c r="G482" s="92">
        <v>35.18979</v>
      </c>
      <c r="H482" s="136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41"/>
      <c r="Y482" s="128"/>
      <c r="Z482" s="92">
        <v>35.19</v>
      </c>
      <c r="AA482" s="114">
        <f t="shared" si="57"/>
        <v>100.00059676400454</v>
      </c>
      <c r="AC482" s="188"/>
    </row>
    <row r="483" spans="1:27" ht="32.25" outlineLevel="6" thickBot="1">
      <c r="A483" s="85" t="s">
        <v>224</v>
      </c>
      <c r="B483" s="88">
        <v>953</v>
      </c>
      <c r="C483" s="9" t="s">
        <v>18</v>
      </c>
      <c r="D483" s="9" t="s">
        <v>289</v>
      </c>
      <c r="E483" s="9" t="s">
        <v>5</v>
      </c>
      <c r="F483" s="9"/>
      <c r="G483" s="91">
        <f>G484</f>
        <v>379.15</v>
      </c>
      <c r="H483" s="132" t="e">
        <f>H484+#REF!+#REF!+H501</f>
        <v>#REF!</v>
      </c>
      <c r="I483" s="132" t="e">
        <f>I484+#REF!+#REF!+I501</f>
        <v>#REF!</v>
      </c>
      <c r="J483" s="132" t="e">
        <f>J484+#REF!+#REF!+J501</f>
        <v>#REF!</v>
      </c>
      <c r="K483" s="132" t="e">
        <f>K484+#REF!+#REF!+K501</f>
        <v>#REF!</v>
      </c>
      <c r="L483" s="132" t="e">
        <f>L484+#REF!+#REF!+L501</f>
        <v>#REF!</v>
      </c>
      <c r="M483" s="132" t="e">
        <f>M484+#REF!+#REF!+M501</f>
        <v>#REF!</v>
      </c>
      <c r="N483" s="132" t="e">
        <f>N484+#REF!+#REF!+N501</f>
        <v>#REF!</v>
      </c>
      <c r="O483" s="132" t="e">
        <f>O484+#REF!+#REF!+O501</f>
        <v>#REF!</v>
      </c>
      <c r="P483" s="132" t="e">
        <f>P484+#REF!+#REF!+P501</f>
        <v>#REF!</v>
      </c>
      <c r="Q483" s="132" t="e">
        <f>Q484+#REF!+#REF!+Q501</f>
        <v>#REF!</v>
      </c>
      <c r="R483" s="132" t="e">
        <f>R484+#REF!+#REF!+R501</f>
        <v>#REF!</v>
      </c>
      <c r="S483" s="132" t="e">
        <f>S484+#REF!+#REF!+S501</f>
        <v>#REF!</v>
      </c>
      <c r="T483" s="132" t="e">
        <f>T484+#REF!+#REF!+T501</f>
        <v>#REF!</v>
      </c>
      <c r="U483" s="132" t="e">
        <f>U484+#REF!+#REF!+U501</f>
        <v>#REF!</v>
      </c>
      <c r="V483" s="132" t="e">
        <f>V484+#REF!+#REF!+V501</f>
        <v>#REF!</v>
      </c>
      <c r="W483" s="132" t="e">
        <f>W484+#REF!+#REF!+W501</f>
        <v>#REF!</v>
      </c>
      <c r="X483" s="132" t="e">
        <f>X484+#REF!+#REF!+X501</f>
        <v>#REF!</v>
      </c>
      <c r="Y483" s="128" t="e">
        <f>X483/G468*100</f>
        <v>#REF!</v>
      </c>
      <c r="Z483" s="91">
        <f>Z484</f>
        <v>379.15</v>
      </c>
      <c r="AA483" s="114">
        <f t="shared" si="57"/>
        <v>100</v>
      </c>
    </row>
    <row r="484" spans="1:27" ht="32.25" outlineLevel="6" thickBot="1">
      <c r="A484" s="78" t="s">
        <v>177</v>
      </c>
      <c r="B484" s="83">
        <v>953</v>
      </c>
      <c r="C484" s="50" t="s">
        <v>18</v>
      </c>
      <c r="D484" s="50" t="s">
        <v>290</v>
      </c>
      <c r="E484" s="50" t="s">
        <v>5</v>
      </c>
      <c r="F484" s="50"/>
      <c r="G484" s="93">
        <f>G485</f>
        <v>379.15</v>
      </c>
      <c r="H484" s="134">
        <f aca="true" t="shared" si="60" ref="H484:X484">H485</f>
        <v>0</v>
      </c>
      <c r="I484" s="134">
        <f t="shared" si="60"/>
        <v>0</v>
      </c>
      <c r="J484" s="134">
        <f t="shared" si="60"/>
        <v>0</v>
      </c>
      <c r="K484" s="134">
        <f t="shared" si="60"/>
        <v>0</v>
      </c>
      <c r="L484" s="134">
        <f t="shared" si="60"/>
        <v>0</v>
      </c>
      <c r="M484" s="134">
        <f t="shared" si="60"/>
        <v>0</v>
      </c>
      <c r="N484" s="134">
        <f t="shared" si="60"/>
        <v>0</v>
      </c>
      <c r="O484" s="134">
        <f t="shared" si="60"/>
        <v>0</v>
      </c>
      <c r="P484" s="134">
        <f t="shared" si="60"/>
        <v>0</v>
      </c>
      <c r="Q484" s="134">
        <f t="shared" si="60"/>
        <v>0</v>
      </c>
      <c r="R484" s="134">
        <f t="shared" si="60"/>
        <v>0</v>
      </c>
      <c r="S484" s="134">
        <f t="shared" si="60"/>
        <v>0</v>
      </c>
      <c r="T484" s="134">
        <f t="shared" si="60"/>
        <v>0</v>
      </c>
      <c r="U484" s="134">
        <f t="shared" si="60"/>
        <v>0</v>
      </c>
      <c r="V484" s="134">
        <f t="shared" si="60"/>
        <v>0</v>
      </c>
      <c r="W484" s="134">
        <f t="shared" si="60"/>
        <v>0</v>
      </c>
      <c r="X484" s="134">
        <f t="shared" si="60"/>
        <v>48148.89725</v>
      </c>
      <c r="Y484" s="128">
        <f>X484/G469*100</f>
        <v>55.53313870338974</v>
      </c>
      <c r="Z484" s="93">
        <f>Z485</f>
        <v>379.15</v>
      </c>
      <c r="AA484" s="114">
        <f t="shared" si="57"/>
        <v>100</v>
      </c>
    </row>
    <row r="485" spans="1:27" ht="16.5" outlineLevel="6" thickBot="1">
      <c r="A485" s="5" t="s">
        <v>116</v>
      </c>
      <c r="B485" s="17">
        <v>953</v>
      </c>
      <c r="C485" s="6" t="s">
        <v>18</v>
      </c>
      <c r="D485" s="6" t="s">
        <v>290</v>
      </c>
      <c r="E485" s="6" t="s">
        <v>115</v>
      </c>
      <c r="F485" s="6"/>
      <c r="G485" s="96">
        <f>G486</f>
        <v>379.15</v>
      </c>
      <c r="H485" s="106">
        <f aca="true" t="shared" si="61" ref="H485:X485">H496</f>
        <v>0</v>
      </c>
      <c r="I485" s="106">
        <f t="shared" si="61"/>
        <v>0</v>
      </c>
      <c r="J485" s="106">
        <f t="shared" si="61"/>
        <v>0</v>
      </c>
      <c r="K485" s="106">
        <f t="shared" si="61"/>
        <v>0</v>
      </c>
      <c r="L485" s="106">
        <f t="shared" si="61"/>
        <v>0</v>
      </c>
      <c r="M485" s="106">
        <f t="shared" si="61"/>
        <v>0</v>
      </c>
      <c r="N485" s="106">
        <f t="shared" si="61"/>
        <v>0</v>
      </c>
      <c r="O485" s="106">
        <f t="shared" si="61"/>
        <v>0</v>
      </c>
      <c r="P485" s="106">
        <f t="shared" si="61"/>
        <v>0</v>
      </c>
      <c r="Q485" s="106">
        <f t="shared" si="61"/>
        <v>0</v>
      </c>
      <c r="R485" s="106">
        <f t="shared" si="61"/>
        <v>0</v>
      </c>
      <c r="S485" s="106">
        <f t="shared" si="61"/>
        <v>0</v>
      </c>
      <c r="T485" s="106">
        <f t="shared" si="61"/>
        <v>0</v>
      </c>
      <c r="U485" s="106">
        <f t="shared" si="61"/>
        <v>0</v>
      </c>
      <c r="V485" s="106">
        <f t="shared" si="61"/>
        <v>0</v>
      </c>
      <c r="W485" s="106">
        <f t="shared" si="61"/>
        <v>0</v>
      </c>
      <c r="X485" s="147">
        <f t="shared" si="61"/>
        <v>48148.89725</v>
      </c>
      <c r="Y485" s="128">
        <f>X485/G470*100</f>
        <v>55.53313870338974</v>
      </c>
      <c r="Z485" s="96">
        <f>Z486</f>
        <v>379.15</v>
      </c>
      <c r="AA485" s="114">
        <f t="shared" si="57"/>
        <v>100</v>
      </c>
    </row>
    <row r="486" spans="1:29" ht="16.5" outlineLevel="6" thickBot="1">
      <c r="A486" s="55" t="s">
        <v>83</v>
      </c>
      <c r="B486" s="84">
        <v>953</v>
      </c>
      <c r="C486" s="52" t="s">
        <v>18</v>
      </c>
      <c r="D486" s="52" t="s">
        <v>290</v>
      </c>
      <c r="E486" s="52" t="s">
        <v>84</v>
      </c>
      <c r="F486" s="52"/>
      <c r="G486" s="92">
        <v>379.15</v>
      </c>
      <c r="H486" s="136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63"/>
      <c r="Y486" s="128"/>
      <c r="Z486" s="92">
        <v>379.15</v>
      </c>
      <c r="AA486" s="114">
        <f t="shared" si="57"/>
        <v>100</v>
      </c>
      <c r="AC486" s="188"/>
    </row>
    <row r="487" spans="1:27" ht="16.5" outlineLevel="6" thickBot="1">
      <c r="A487" s="85" t="s">
        <v>318</v>
      </c>
      <c r="B487" s="88">
        <v>953</v>
      </c>
      <c r="C487" s="9" t="s">
        <v>18</v>
      </c>
      <c r="D487" s="9" t="s">
        <v>320</v>
      </c>
      <c r="E487" s="9" t="s">
        <v>5</v>
      </c>
      <c r="F487" s="9"/>
      <c r="G487" s="91">
        <f>G488</f>
        <v>0</v>
      </c>
      <c r="H487" s="136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63"/>
      <c r="Y487" s="128"/>
      <c r="Z487" s="91">
        <f>Z488</f>
        <v>0</v>
      </c>
      <c r="AA487" s="114">
        <v>0</v>
      </c>
    </row>
    <row r="488" spans="1:27" ht="15" customHeight="1" outlineLevel="6" thickBot="1">
      <c r="A488" s="78" t="s">
        <v>319</v>
      </c>
      <c r="B488" s="83">
        <v>953</v>
      </c>
      <c r="C488" s="50" t="s">
        <v>18</v>
      </c>
      <c r="D488" s="50" t="s">
        <v>331</v>
      </c>
      <c r="E488" s="50" t="s">
        <v>5</v>
      </c>
      <c r="F488" s="50"/>
      <c r="G488" s="93">
        <f>G489</f>
        <v>0</v>
      </c>
      <c r="H488" s="136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63"/>
      <c r="Y488" s="128"/>
      <c r="Z488" s="93">
        <f>Z489</f>
        <v>0</v>
      </c>
      <c r="AA488" s="114">
        <v>0</v>
      </c>
    </row>
    <row r="489" spans="1:27" ht="16.5" outlineLevel="6" thickBot="1">
      <c r="A489" s="5" t="s">
        <v>116</v>
      </c>
      <c r="B489" s="17">
        <v>953</v>
      </c>
      <c r="C489" s="6" t="s">
        <v>18</v>
      </c>
      <c r="D489" s="6" t="s">
        <v>331</v>
      </c>
      <c r="E489" s="6" t="s">
        <v>115</v>
      </c>
      <c r="F489" s="6"/>
      <c r="G489" s="96">
        <f>G490</f>
        <v>0</v>
      </c>
      <c r="H489" s="136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63"/>
      <c r="Y489" s="128"/>
      <c r="Z489" s="96">
        <f>Z490</f>
        <v>0</v>
      </c>
      <c r="AA489" s="114">
        <v>0</v>
      </c>
    </row>
    <row r="490" spans="1:27" ht="16.5" outlineLevel="6" thickBot="1">
      <c r="A490" s="55" t="s">
        <v>83</v>
      </c>
      <c r="B490" s="84">
        <v>953</v>
      </c>
      <c r="C490" s="52" t="s">
        <v>18</v>
      </c>
      <c r="D490" s="52" t="s">
        <v>331</v>
      </c>
      <c r="E490" s="52" t="s">
        <v>84</v>
      </c>
      <c r="F490" s="52"/>
      <c r="G490" s="92">
        <v>0</v>
      </c>
      <c r="H490" s="136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63"/>
      <c r="Y490" s="128"/>
      <c r="Z490" s="92">
        <v>0</v>
      </c>
      <c r="AA490" s="114">
        <v>0</v>
      </c>
    </row>
    <row r="491" spans="1:27" ht="16.5" outlineLevel="6" thickBot="1">
      <c r="A491" s="77" t="s">
        <v>39</v>
      </c>
      <c r="B491" s="14">
        <v>953</v>
      </c>
      <c r="C491" s="26" t="s">
        <v>19</v>
      </c>
      <c r="D491" s="26" t="s">
        <v>243</v>
      </c>
      <c r="E491" s="26" t="s">
        <v>5</v>
      </c>
      <c r="F491" s="26"/>
      <c r="G491" s="186">
        <f>G496+G492+G532</f>
        <v>519332.98295</v>
      </c>
      <c r="H491" s="136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63"/>
      <c r="Y491" s="128"/>
      <c r="Z491" s="186">
        <f>Z496+Z492+Z532</f>
        <v>508258.584</v>
      </c>
      <c r="AA491" s="114">
        <f t="shared" si="57"/>
        <v>97.86757257605835</v>
      </c>
    </row>
    <row r="492" spans="1:27" ht="32.25" outlineLevel="6" thickBot="1">
      <c r="A492" s="68" t="s">
        <v>131</v>
      </c>
      <c r="B492" s="15">
        <v>953</v>
      </c>
      <c r="C492" s="9" t="s">
        <v>19</v>
      </c>
      <c r="D492" s="9" t="s">
        <v>244</v>
      </c>
      <c r="E492" s="9" t="s">
        <v>5</v>
      </c>
      <c r="F492" s="9"/>
      <c r="G492" s="138">
        <f>G493</f>
        <v>12173.69615</v>
      </c>
      <c r="H492" s="136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63"/>
      <c r="Y492" s="128"/>
      <c r="Z492" s="138">
        <f>Z493</f>
        <v>12173.696</v>
      </c>
      <c r="AA492" s="114">
        <f t="shared" si="57"/>
        <v>99.9999987678352</v>
      </c>
    </row>
    <row r="493" spans="1:27" ht="32.25" outlineLevel="6" thickBot="1">
      <c r="A493" s="68" t="s">
        <v>132</v>
      </c>
      <c r="B493" s="15">
        <v>953</v>
      </c>
      <c r="C493" s="9" t="s">
        <v>19</v>
      </c>
      <c r="D493" s="9" t="s">
        <v>245</v>
      </c>
      <c r="E493" s="9" t="s">
        <v>5</v>
      </c>
      <c r="F493" s="9"/>
      <c r="G493" s="138">
        <f>G494</f>
        <v>12173.69615</v>
      </c>
      <c r="H493" s="136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63"/>
      <c r="Y493" s="128"/>
      <c r="Z493" s="138">
        <f>Z494</f>
        <v>12173.696</v>
      </c>
      <c r="AA493" s="114">
        <f t="shared" si="57"/>
        <v>99.9999987678352</v>
      </c>
    </row>
    <row r="494" spans="1:27" ht="32.25" outlineLevel="6" thickBot="1">
      <c r="A494" s="53" t="s">
        <v>332</v>
      </c>
      <c r="B494" s="49">
        <v>953</v>
      </c>
      <c r="C494" s="50" t="s">
        <v>19</v>
      </c>
      <c r="D494" s="50" t="s">
        <v>249</v>
      </c>
      <c r="E494" s="50" t="s">
        <v>5</v>
      </c>
      <c r="F494" s="50"/>
      <c r="G494" s="93">
        <f>G495</f>
        <v>12173.69615</v>
      </c>
      <c r="H494" s="136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63"/>
      <c r="Y494" s="128"/>
      <c r="Z494" s="93">
        <f>Z495</f>
        <v>12173.696</v>
      </c>
      <c r="AA494" s="114">
        <f t="shared" si="57"/>
        <v>99.9999987678352</v>
      </c>
    </row>
    <row r="495" spans="1:29" ht="16.5" outlineLevel="6" thickBot="1">
      <c r="A495" s="99" t="s">
        <v>83</v>
      </c>
      <c r="B495" s="115">
        <v>953</v>
      </c>
      <c r="C495" s="100" t="s">
        <v>19</v>
      </c>
      <c r="D495" s="100" t="s">
        <v>355</v>
      </c>
      <c r="E495" s="100" t="s">
        <v>84</v>
      </c>
      <c r="F495" s="100"/>
      <c r="G495" s="101">
        <v>12173.69615</v>
      </c>
      <c r="H495" s="149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64"/>
      <c r="Y495" s="148"/>
      <c r="Z495" s="101">
        <v>12173.696</v>
      </c>
      <c r="AA495" s="114">
        <f t="shared" si="57"/>
        <v>99.9999987678352</v>
      </c>
      <c r="AC495" s="188"/>
    </row>
    <row r="496" spans="1:27" ht="16.5" outlineLevel="6" thickBot="1">
      <c r="A496" s="46" t="s">
        <v>223</v>
      </c>
      <c r="B496" s="15">
        <v>953</v>
      </c>
      <c r="C496" s="9" t="s">
        <v>19</v>
      </c>
      <c r="D496" s="9" t="s">
        <v>284</v>
      </c>
      <c r="E496" s="9" t="s">
        <v>5</v>
      </c>
      <c r="F496" s="9"/>
      <c r="G496" s="138">
        <f>G497+G528</f>
        <v>507139.2868</v>
      </c>
      <c r="H496" s="139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137"/>
      <c r="X496" s="140">
        <v>48148.89725</v>
      </c>
      <c r="Y496" s="128">
        <f>X496/G486*100</f>
        <v>12699.168468943692</v>
      </c>
      <c r="Z496" s="138">
        <f>Z497+Z528</f>
        <v>496064.888</v>
      </c>
      <c r="AA496" s="114">
        <f t="shared" si="57"/>
        <v>97.81630035608592</v>
      </c>
    </row>
    <row r="497" spans="1:27" ht="16.5" outlineLevel="6" thickBot="1">
      <c r="A497" s="86" t="s">
        <v>178</v>
      </c>
      <c r="B497" s="16">
        <v>953</v>
      </c>
      <c r="C497" s="9" t="s">
        <v>19</v>
      </c>
      <c r="D497" s="9" t="s">
        <v>291</v>
      </c>
      <c r="E497" s="9" t="s">
        <v>5</v>
      </c>
      <c r="F497" s="9"/>
      <c r="G497" s="138">
        <f>G498+G501+G507+G522+G525+G510+G513+G516+G519+G504</f>
        <v>506500.1868</v>
      </c>
      <c r="H497" s="136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41"/>
      <c r="Y497" s="128"/>
      <c r="Z497" s="138">
        <f>Z498+Z501+Z507+Z522+Z525+Z510+Z513+Z516+Z519+Z504</f>
        <v>495425.788</v>
      </c>
      <c r="AA497" s="114">
        <f t="shared" si="57"/>
        <v>97.81354497222073</v>
      </c>
    </row>
    <row r="498" spans="1:27" ht="32.25" outlineLevel="6" thickBot="1">
      <c r="A498" s="53" t="s">
        <v>154</v>
      </c>
      <c r="B498" s="49">
        <v>953</v>
      </c>
      <c r="C498" s="50" t="s">
        <v>19</v>
      </c>
      <c r="D498" s="50" t="s">
        <v>292</v>
      </c>
      <c r="E498" s="50" t="s">
        <v>5</v>
      </c>
      <c r="F498" s="50"/>
      <c r="G498" s="142">
        <f>G499</f>
        <v>107440</v>
      </c>
      <c r="H498" s="136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63"/>
      <c r="Y498" s="128"/>
      <c r="Z498" s="142">
        <f>Z499</f>
        <v>107440</v>
      </c>
      <c r="AA498" s="114">
        <f t="shared" si="57"/>
        <v>100</v>
      </c>
    </row>
    <row r="499" spans="1:27" ht="16.5" outlineLevel="6" thickBot="1">
      <c r="A499" s="5" t="s">
        <v>116</v>
      </c>
      <c r="B499" s="17">
        <v>953</v>
      </c>
      <c r="C499" s="6" t="s">
        <v>19</v>
      </c>
      <c r="D499" s="6" t="s">
        <v>292</v>
      </c>
      <c r="E499" s="6" t="s">
        <v>115</v>
      </c>
      <c r="F499" s="6"/>
      <c r="G499" s="144">
        <f>G500</f>
        <v>107440</v>
      </c>
      <c r="H499" s="139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137"/>
      <c r="X499" s="140">
        <v>19460.04851</v>
      </c>
      <c r="Y499" s="128" t="e">
        <f>X499/#REF!*100</f>
        <v>#REF!</v>
      </c>
      <c r="Z499" s="144">
        <f>Z500</f>
        <v>107440</v>
      </c>
      <c r="AA499" s="114">
        <f t="shared" si="57"/>
        <v>100</v>
      </c>
    </row>
    <row r="500" spans="1:29" ht="48" outlineLevel="6" thickBot="1">
      <c r="A500" s="57" t="s">
        <v>196</v>
      </c>
      <c r="B500" s="51">
        <v>953</v>
      </c>
      <c r="C500" s="52" t="s">
        <v>19</v>
      </c>
      <c r="D500" s="52" t="s">
        <v>292</v>
      </c>
      <c r="E500" s="52" t="s">
        <v>85</v>
      </c>
      <c r="F500" s="52"/>
      <c r="G500" s="146">
        <f>103940+3500</f>
        <v>107440</v>
      </c>
      <c r="H500" s="136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41"/>
      <c r="Y500" s="128"/>
      <c r="Z500" s="146">
        <v>107440</v>
      </c>
      <c r="AA500" s="114">
        <f t="shared" si="57"/>
        <v>100</v>
      </c>
      <c r="AC500" s="188"/>
    </row>
    <row r="501" spans="1:27" ht="32.25" outlineLevel="6" thickBot="1">
      <c r="A501" s="78" t="s">
        <v>193</v>
      </c>
      <c r="B501" s="49">
        <v>953</v>
      </c>
      <c r="C501" s="50" t="s">
        <v>19</v>
      </c>
      <c r="D501" s="50" t="s">
        <v>296</v>
      </c>
      <c r="E501" s="50" t="s">
        <v>5</v>
      </c>
      <c r="F501" s="50"/>
      <c r="G501" s="142">
        <f>G502</f>
        <v>60648.24579</v>
      </c>
      <c r="H501" s="132" t="e">
        <f aca="true" t="shared" si="62" ref="H501:X501">H502</f>
        <v>#REF!</v>
      </c>
      <c r="I501" s="132" t="e">
        <f t="shared" si="62"/>
        <v>#REF!</v>
      </c>
      <c r="J501" s="132" t="e">
        <f t="shared" si="62"/>
        <v>#REF!</v>
      </c>
      <c r="K501" s="132" t="e">
        <f t="shared" si="62"/>
        <v>#REF!</v>
      </c>
      <c r="L501" s="132" t="e">
        <f t="shared" si="62"/>
        <v>#REF!</v>
      </c>
      <c r="M501" s="132" t="e">
        <f t="shared" si="62"/>
        <v>#REF!</v>
      </c>
      <c r="N501" s="132" t="e">
        <f t="shared" si="62"/>
        <v>#REF!</v>
      </c>
      <c r="O501" s="132" t="e">
        <f t="shared" si="62"/>
        <v>#REF!</v>
      </c>
      <c r="P501" s="132" t="e">
        <f t="shared" si="62"/>
        <v>#REF!</v>
      </c>
      <c r="Q501" s="132" t="e">
        <f t="shared" si="62"/>
        <v>#REF!</v>
      </c>
      <c r="R501" s="132" t="e">
        <f t="shared" si="62"/>
        <v>#REF!</v>
      </c>
      <c r="S501" s="132" t="e">
        <f t="shared" si="62"/>
        <v>#REF!</v>
      </c>
      <c r="T501" s="132" t="e">
        <f t="shared" si="62"/>
        <v>#REF!</v>
      </c>
      <c r="U501" s="132" t="e">
        <f t="shared" si="62"/>
        <v>#REF!</v>
      </c>
      <c r="V501" s="132" t="e">
        <f t="shared" si="62"/>
        <v>#REF!</v>
      </c>
      <c r="W501" s="132" t="e">
        <f t="shared" si="62"/>
        <v>#REF!</v>
      </c>
      <c r="X501" s="132" t="e">
        <f t="shared" si="62"/>
        <v>#REF!</v>
      </c>
      <c r="Y501" s="128">
        <v>0</v>
      </c>
      <c r="Z501" s="142">
        <f>Z502</f>
        <v>60535.831</v>
      </c>
      <c r="AA501" s="114">
        <f t="shared" si="57"/>
        <v>99.81464461414227</v>
      </c>
    </row>
    <row r="502" spans="1:27" ht="16.5" outlineLevel="6" thickBot="1">
      <c r="A502" s="5" t="s">
        <v>116</v>
      </c>
      <c r="B502" s="17">
        <v>953</v>
      </c>
      <c r="C502" s="6" t="s">
        <v>19</v>
      </c>
      <c r="D502" s="6" t="s">
        <v>296</v>
      </c>
      <c r="E502" s="6" t="s">
        <v>115</v>
      </c>
      <c r="F502" s="6"/>
      <c r="G502" s="144">
        <f>G503</f>
        <v>60648.24579</v>
      </c>
      <c r="H502" s="106" t="e">
        <f>#REF!</f>
        <v>#REF!</v>
      </c>
      <c r="I502" s="106" t="e">
        <f>#REF!</f>
        <v>#REF!</v>
      </c>
      <c r="J502" s="106" t="e">
        <f>#REF!</f>
        <v>#REF!</v>
      </c>
      <c r="K502" s="106" t="e">
        <f>#REF!</f>
        <v>#REF!</v>
      </c>
      <c r="L502" s="106" t="e">
        <f>#REF!</f>
        <v>#REF!</v>
      </c>
      <c r="M502" s="106" t="e">
        <f>#REF!</f>
        <v>#REF!</v>
      </c>
      <c r="N502" s="106" t="e">
        <f>#REF!</f>
        <v>#REF!</v>
      </c>
      <c r="O502" s="106" t="e">
        <f>#REF!</f>
        <v>#REF!</v>
      </c>
      <c r="P502" s="106" t="e">
        <f>#REF!</f>
        <v>#REF!</v>
      </c>
      <c r="Q502" s="106" t="e">
        <f>#REF!</f>
        <v>#REF!</v>
      </c>
      <c r="R502" s="106" t="e">
        <f>#REF!</f>
        <v>#REF!</v>
      </c>
      <c r="S502" s="106" t="e">
        <f>#REF!</f>
        <v>#REF!</v>
      </c>
      <c r="T502" s="106" t="e">
        <f>#REF!</f>
        <v>#REF!</v>
      </c>
      <c r="U502" s="106" t="e">
        <f>#REF!</f>
        <v>#REF!</v>
      </c>
      <c r="V502" s="106" t="e">
        <f>#REF!</f>
        <v>#REF!</v>
      </c>
      <c r="W502" s="106" t="e">
        <f>#REF!</f>
        <v>#REF!</v>
      </c>
      <c r="X502" s="106" t="e">
        <f>#REF!</f>
        <v>#REF!</v>
      </c>
      <c r="Y502" s="128">
        <v>0</v>
      </c>
      <c r="Z502" s="144">
        <f>Z503</f>
        <v>60535.831</v>
      </c>
      <c r="AA502" s="114">
        <f t="shared" si="57"/>
        <v>99.81464461414227</v>
      </c>
    </row>
    <row r="503" spans="1:29" ht="16.5" outlineLevel="6" thickBot="1">
      <c r="A503" s="55" t="s">
        <v>83</v>
      </c>
      <c r="B503" s="51">
        <v>953</v>
      </c>
      <c r="C503" s="52" t="s">
        <v>19</v>
      </c>
      <c r="D503" s="52" t="s">
        <v>296</v>
      </c>
      <c r="E503" s="52" t="s">
        <v>84</v>
      </c>
      <c r="F503" s="52"/>
      <c r="G503" s="146">
        <v>60648.24579</v>
      </c>
      <c r="H503" s="136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6"/>
      <c r="Y503" s="128"/>
      <c r="Z503" s="146">
        <v>60535.831</v>
      </c>
      <c r="AA503" s="114">
        <f t="shared" si="57"/>
        <v>99.81464461414227</v>
      </c>
      <c r="AC503" s="188"/>
    </row>
    <row r="504" spans="1:27" ht="16.5" outlineLevel="6" thickBot="1">
      <c r="A504" s="53" t="s">
        <v>473</v>
      </c>
      <c r="B504" s="49">
        <v>953</v>
      </c>
      <c r="C504" s="50" t="s">
        <v>19</v>
      </c>
      <c r="D504" s="50" t="s">
        <v>474</v>
      </c>
      <c r="E504" s="50" t="s">
        <v>5</v>
      </c>
      <c r="F504" s="50"/>
      <c r="G504" s="93">
        <f>G505</f>
        <v>75</v>
      </c>
      <c r="H504" s="136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6"/>
      <c r="Y504" s="128"/>
      <c r="Z504" s="93">
        <f>Z505</f>
        <v>75</v>
      </c>
      <c r="AA504" s="114">
        <f t="shared" si="57"/>
        <v>100</v>
      </c>
    </row>
    <row r="505" spans="1:27" ht="16.5" outlineLevel="6" thickBot="1">
      <c r="A505" s="5" t="s">
        <v>116</v>
      </c>
      <c r="B505" s="17">
        <v>953</v>
      </c>
      <c r="C505" s="6" t="s">
        <v>19</v>
      </c>
      <c r="D505" s="6" t="s">
        <v>474</v>
      </c>
      <c r="E505" s="6" t="s">
        <v>115</v>
      </c>
      <c r="F505" s="6"/>
      <c r="G505" s="96">
        <f>G506</f>
        <v>75</v>
      </c>
      <c r="H505" s="136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6"/>
      <c r="Y505" s="128"/>
      <c r="Z505" s="96">
        <f>Z506</f>
        <v>75</v>
      </c>
      <c r="AA505" s="114">
        <f t="shared" si="57"/>
        <v>100</v>
      </c>
    </row>
    <row r="506" spans="1:29" ht="16.5" outlineLevel="6" thickBot="1">
      <c r="A506" s="55" t="s">
        <v>83</v>
      </c>
      <c r="B506" s="51">
        <v>953</v>
      </c>
      <c r="C506" s="52" t="s">
        <v>19</v>
      </c>
      <c r="D506" s="100" t="s">
        <v>474</v>
      </c>
      <c r="E506" s="52" t="s">
        <v>84</v>
      </c>
      <c r="F506" s="52"/>
      <c r="G506" s="92">
        <v>75</v>
      </c>
      <c r="H506" s="136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6"/>
      <c r="Y506" s="128"/>
      <c r="Z506" s="92">
        <v>75</v>
      </c>
      <c r="AA506" s="114">
        <f t="shared" si="57"/>
        <v>100</v>
      </c>
      <c r="AC506" s="188"/>
    </row>
    <row r="507" spans="1:27" ht="63.75" outlineLevel="6" thickBot="1">
      <c r="A507" s="87" t="s">
        <v>179</v>
      </c>
      <c r="B507" s="89">
        <v>953</v>
      </c>
      <c r="C507" s="50" t="s">
        <v>19</v>
      </c>
      <c r="D507" s="50" t="s">
        <v>293</v>
      </c>
      <c r="E507" s="50" t="s">
        <v>5</v>
      </c>
      <c r="F507" s="50"/>
      <c r="G507" s="142">
        <f>G508</f>
        <v>291581</v>
      </c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28"/>
      <c r="Z507" s="142">
        <f>Z508</f>
        <v>294925.972</v>
      </c>
      <c r="AA507" s="114">
        <f t="shared" si="57"/>
        <v>101.14718448732943</v>
      </c>
    </row>
    <row r="508" spans="1:27" ht="23.25" customHeight="1" outlineLevel="6" thickBot="1">
      <c r="A508" s="5" t="s">
        <v>116</v>
      </c>
      <c r="B508" s="17">
        <v>953</v>
      </c>
      <c r="C508" s="6" t="s">
        <v>19</v>
      </c>
      <c r="D508" s="6" t="s">
        <v>293</v>
      </c>
      <c r="E508" s="6" t="s">
        <v>115</v>
      </c>
      <c r="F508" s="6"/>
      <c r="G508" s="144">
        <f>G509</f>
        <v>291581</v>
      </c>
      <c r="H508" s="15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55"/>
      <c r="Y508" s="128"/>
      <c r="Z508" s="144">
        <f>Z509</f>
        <v>294925.972</v>
      </c>
      <c r="AA508" s="114">
        <f t="shared" si="57"/>
        <v>101.14718448732943</v>
      </c>
    </row>
    <row r="509" spans="1:29" ht="18.75" customHeight="1" outlineLevel="6" thickBot="1">
      <c r="A509" s="57" t="s">
        <v>196</v>
      </c>
      <c r="B509" s="51">
        <v>953</v>
      </c>
      <c r="C509" s="52" t="s">
        <v>19</v>
      </c>
      <c r="D509" s="52" t="s">
        <v>293</v>
      </c>
      <c r="E509" s="52" t="s">
        <v>85</v>
      </c>
      <c r="F509" s="52"/>
      <c r="G509" s="146">
        <v>291581</v>
      </c>
      <c r="H509" s="15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55"/>
      <c r="Y509" s="128"/>
      <c r="Z509" s="146">
        <v>294925.972</v>
      </c>
      <c r="AA509" s="114">
        <f t="shared" si="57"/>
        <v>101.14718448732943</v>
      </c>
      <c r="AC509" s="188"/>
    </row>
    <row r="510" spans="1:27" ht="48.75" customHeight="1" outlineLevel="6" thickBot="1">
      <c r="A510" s="87" t="s">
        <v>363</v>
      </c>
      <c r="B510" s="89">
        <v>953</v>
      </c>
      <c r="C510" s="50" t="s">
        <v>19</v>
      </c>
      <c r="D510" s="50" t="s">
        <v>364</v>
      </c>
      <c r="E510" s="50" t="s">
        <v>5</v>
      </c>
      <c r="F510" s="50"/>
      <c r="G510" s="142">
        <f>G511</f>
        <v>17985.202</v>
      </c>
      <c r="H510" s="178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78"/>
      <c r="Y510" s="128"/>
      <c r="Z510" s="142">
        <f>Z511</f>
        <v>16107.752</v>
      </c>
      <c r="AA510" s="114">
        <f t="shared" si="57"/>
        <v>89.56114031969172</v>
      </c>
    </row>
    <row r="511" spans="1:27" ht="18.75" customHeight="1" outlineLevel="6" thickBot="1">
      <c r="A511" s="5" t="s">
        <v>116</v>
      </c>
      <c r="B511" s="17">
        <v>953</v>
      </c>
      <c r="C511" s="6" t="s">
        <v>19</v>
      </c>
      <c r="D511" s="6" t="s">
        <v>364</v>
      </c>
      <c r="E511" s="6" t="s">
        <v>115</v>
      </c>
      <c r="F511" s="6"/>
      <c r="G511" s="144">
        <f>G512</f>
        <v>17985.202</v>
      </c>
      <c r="H511" s="15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55"/>
      <c r="Y511" s="128"/>
      <c r="Z511" s="144">
        <f>Z512</f>
        <v>16107.752</v>
      </c>
      <c r="AA511" s="114">
        <f t="shared" si="57"/>
        <v>89.56114031969172</v>
      </c>
    </row>
    <row r="512" spans="1:29" ht="18.75" customHeight="1" outlineLevel="6" thickBot="1">
      <c r="A512" s="57" t="s">
        <v>196</v>
      </c>
      <c r="B512" s="51">
        <v>953</v>
      </c>
      <c r="C512" s="52" t="s">
        <v>19</v>
      </c>
      <c r="D512" s="52" t="s">
        <v>364</v>
      </c>
      <c r="E512" s="52" t="s">
        <v>85</v>
      </c>
      <c r="F512" s="52"/>
      <c r="G512" s="146">
        <v>17985.202</v>
      </c>
      <c r="H512" s="15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55"/>
      <c r="Y512" s="128"/>
      <c r="Z512" s="146">
        <v>16107.752</v>
      </c>
      <c r="AA512" s="114">
        <f t="shared" si="57"/>
        <v>89.56114031969172</v>
      </c>
      <c r="AC512" s="188"/>
    </row>
    <row r="513" spans="1:27" ht="51" customHeight="1" outlineLevel="6" thickBot="1">
      <c r="A513" s="70" t="s">
        <v>371</v>
      </c>
      <c r="B513" s="89">
        <v>953</v>
      </c>
      <c r="C513" s="50" t="s">
        <v>19</v>
      </c>
      <c r="D513" s="50" t="s">
        <v>373</v>
      </c>
      <c r="E513" s="50" t="s">
        <v>5</v>
      </c>
      <c r="F513" s="50"/>
      <c r="G513" s="142">
        <f>G514</f>
        <v>7936</v>
      </c>
      <c r="H513" s="178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78"/>
      <c r="Y513" s="128"/>
      <c r="Z513" s="142">
        <f>Z514</f>
        <v>0</v>
      </c>
      <c r="AA513" s="114">
        <f t="shared" si="57"/>
        <v>0</v>
      </c>
    </row>
    <row r="514" spans="1:27" ht="21" customHeight="1" outlineLevel="6" thickBot="1">
      <c r="A514" s="5" t="s">
        <v>116</v>
      </c>
      <c r="B514" s="17">
        <v>953</v>
      </c>
      <c r="C514" s="6" t="s">
        <v>19</v>
      </c>
      <c r="D514" s="6" t="s">
        <v>373</v>
      </c>
      <c r="E514" s="6" t="s">
        <v>115</v>
      </c>
      <c r="F514" s="6"/>
      <c r="G514" s="144">
        <f>G515</f>
        <v>7936</v>
      </c>
      <c r="H514" s="15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55"/>
      <c r="Y514" s="128"/>
      <c r="Z514" s="144">
        <f>Z515</f>
        <v>0</v>
      </c>
      <c r="AA514" s="114">
        <f t="shared" si="57"/>
        <v>0</v>
      </c>
    </row>
    <row r="515" spans="1:27" ht="21" customHeight="1" outlineLevel="6" thickBot="1">
      <c r="A515" s="55" t="s">
        <v>83</v>
      </c>
      <c r="B515" s="51">
        <v>953</v>
      </c>
      <c r="C515" s="52" t="s">
        <v>19</v>
      </c>
      <c r="D515" s="52" t="s">
        <v>373</v>
      </c>
      <c r="E515" s="52" t="s">
        <v>84</v>
      </c>
      <c r="F515" s="52"/>
      <c r="G515" s="146">
        <v>7936</v>
      </c>
      <c r="H515" s="15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55"/>
      <c r="Y515" s="128"/>
      <c r="Z515" s="146">
        <v>0</v>
      </c>
      <c r="AA515" s="114">
        <f t="shared" si="57"/>
        <v>0</v>
      </c>
    </row>
    <row r="516" spans="1:27" ht="49.5" customHeight="1" outlineLevel="6" thickBot="1">
      <c r="A516" s="70" t="s">
        <v>415</v>
      </c>
      <c r="B516" s="89">
        <v>953</v>
      </c>
      <c r="C516" s="50" t="s">
        <v>19</v>
      </c>
      <c r="D516" s="50" t="s">
        <v>416</v>
      </c>
      <c r="E516" s="50" t="s">
        <v>5</v>
      </c>
      <c r="F516" s="50"/>
      <c r="G516" s="142">
        <f>G517</f>
        <v>0</v>
      </c>
      <c r="H516" s="178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78"/>
      <c r="Y516" s="128"/>
      <c r="Z516" s="142">
        <f>Z517</f>
        <v>0</v>
      </c>
      <c r="AA516" s="114">
        <v>0</v>
      </c>
    </row>
    <row r="517" spans="1:27" ht="18.75" customHeight="1" outlineLevel="6" thickBot="1">
      <c r="A517" s="5" t="s">
        <v>116</v>
      </c>
      <c r="B517" s="17">
        <v>953</v>
      </c>
      <c r="C517" s="6" t="s">
        <v>19</v>
      </c>
      <c r="D517" s="6" t="s">
        <v>416</v>
      </c>
      <c r="E517" s="6" t="s">
        <v>115</v>
      </c>
      <c r="F517" s="6"/>
      <c r="G517" s="144">
        <f>G518</f>
        <v>0</v>
      </c>
      <c r="H517" s="15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55"/>
      <c r="Y517" s="128"/>
      <c r="Z517" s="144">
        <f>Z518</f>
        <v>0</v>
      </c>
      <c r="AA517" s="114">
        <v>0</v>
      </c>
    </row>
    <row r="518" spans="1:27" ht="18.75" customHeight="1" outlineLevel="6" thickBot="1">
      <c r="A518" s="55" t="s">
        <v>83</v>
      </c>
      <c r="B518" s="51">
        <v>953</v>
      </c>
      <c r="C518" s="52" t="s">
        <v>19</v>
      </c>
      <c r="D518" s="52" t="s">
        <v>416</v>
      </c>
      <c r="E518" s="52" t="s">
        <v>84</v>
      </c>
      <c r="F518" s="52"/>
      <c r="G518" s="146">
        <v>0</v>
      </c>
      <c r="H518" s="15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55"/>
      <c r="Y518" s="128"/>
      <c r="Z518" s="146">
        <v>0</v>
      </c>
      <c r="AA518" s="114">
        <v>0</v>
      </c>
    </row>
    <row r="519" spans="1:27" ht="36" customHeight="1" outlineLevel="6" thickBot="1">
      <c r="A519" s="70" t="s">
        <v>372</v>
      </c>
      <c r="B519" s="89">
        <v>953</v>
      </c>
      <c r="C519" s="50" t="s">
        <v>19</v>
      </c>
      <c r="D519" s="50" t="s">
        <v>421</v>
      </c>
      <c r="E519" s="50" t="s">
        <v>5</v>
      </c>
      <c r="F519" s="50"/>
      <c r="G519" s="142">
        <f>G520</f>
        <v>3373.68994</v>
      </c>
      <c r="H519" s="178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78"/>
      <c r="Y519" s="128"/>
      <c r="Z519" s="142">
        <f>Z520</f>
        <v>3373.69</v>
      </c>
      <c r="AA519" s="114">
        <f t="shared" si="57"/>
        <v>100.0000017784681</v>
      </c>
    </row>
    <row r="520" spans="1:27" ht="20.25" customHeight="1" outlineLevel="6" thickBot="1">
      <c r="A520" s="5" t="s">
        <v>116</v>
      </c>
      <c r="B520" s="17">
        <v>953</v>
      </c>
      <c r="C520" s="6" t="s">
        <v>19</v>
      </c>
      <c r="D520" s="6" t="s">
        <v>421</v>
      </c>
      <c r="E520" s="6" t="s">
        <v>115</v>
      </c>
      <c r="F520" s="6"/>
      <c r="G520" s="144">
        <f>G521</f>
        <v>3373.68994</v>
      </c>
      <c r="H520" s="15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55"/>
      <c r="Y520" s="128"/>
      <c r="Z520" s="144">
        <f>Z521</f>
        <v>3373.69</v>
      </c>
      <c r="AA520" s="114">
        <f t="shared" si="57"/>
        <v>100.0000017784681</v>
      </c>
    </row>
    <row r="521" spans="1:29" ht="20.25" customHeight="1" outlineLevel="6" thickBot="1">
      <c r="A521" s="55" t="s">
        <v>83</v>
      </c>
      <c r="B521" s="51">
        <v>953</v>
      </c>
      <c r="C521" s="52" t="s">
        <v>19</v>
      </c>
      <c r="D521" s="52" t="s">
        <v>421</v>
      </c>
      <c r="E521" s="52" t="s">
        <v>84</v>
      </c>
      <c r="F521" s="52"/>
      <c r="G521" s="146">
        <v>3373.68994</v>
      </c>
      <c r="H521" s="15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55"/>
      <c r="Y521" s="128"/>
      <c r="Z521" s="146">
        <v>3373.69</v>
      </c>
      <c r="AA521" s="114">
        <f t="shared" si="57"/>
        <v>100.0000017784681</v>
      </c>
      <c r="AC521" s="188"/>
    </row>
    <row r="522" spans="1:27" ht="49.5" customHeight="1" outlineLevel="6" thickBot="1">
      <c r="A522" s="70" t="s">
        <v>353</v>
      </c>
      <c r="B522" s="49">
        <v>953</v>
      </c>
      <c r="C522" s="50" t="s">
        <v>19</v>
      </c>
      <c r="D522" s="50" t="s">
        <v>354</v>
      </c>
      <c r="E522" s="50" t="s">
        <v>5</v>
      </c>
      <c r="F522" s="50"/>
      <c r="G522" s="142">
        <f>G523</f>
        <v>16562.847</v>
      </c>
      <c r="H522" s="15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55"/>
      <c r="Y522" s="128"/>
      <c r="Z522" s="142">
        <f>Z523</f>
        <v>12069.341</v>
      </c>
      <c r="AA522" s="114">
        <f t="shared" si="57"/>
        <v>72.86996613565289</v>
      </c>
    </row>
    <row r="523" spans="1:27" ht="18.75" customHeight="1" outlineLevel="6" thickBot="1">
      <c r="A523" s="5" t="s">
        <v>116</v>
      </c>
      <c r="B523" s="17">
        <v>953</v>
      </c>
      <c r="C523" s="6" t="s">
        <v>19</v>
      </c>
      <c r="D523" s="6" t="s">
        <v>354</v>
      </c>
      <c r="E523" s="6" t="s">
        <v>115</v>
      </c>
      <c r="F523" s="6"/>
      <c r="G523" s="144">
        <f>G524</f>
        <v>16562.847</v>
      </c>
      <c r="H523" s="15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55"/>
      <c r="Y523" s="128"/>
      <c r="Z523" s="144">
        <f>Z524</f>
        <v>12069.341</v>
      </c>
      <c r="AA523" s="114">
        <f t="shared" si="57"/>
        <v>72.86996613565289</v>
      </c>
    </row>
    <row r="524" spans="1:29" ht="21" customHeight="1" outlineLevel="6" thickBot="1">
      <c r="A524" s="55" t="s">
        <v>83</v>
      </c>
      <c r="B524" s="51">
        <v>953</v>
      </c>
      <c r="C524" s="52" t="s">
        <v>19</v>
      </c>
      <c r="D524" s="52" t="s">
        <v>354</v>
      </c>
      <c r="E524" s="52" t="s">
        <v>84</v>
      </c>
      <c r="F524" s="52"/>
      <c r="G524" s="146">
        <v>16562.847</v>
      </c>
      <c r="H524" s="15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55"/>
      <c r="Y524" s="128"/>
      <c r="Z524" s="146">
        <v>12069.341</v>
      </c>
      <c r="AA524" s="114">
        <f t="shared" si="57"/>
        <v>72.86996613565289</v>
      </c>
      <c r="AC524" s="188"/>
    </row>
    <row r="525" spans="1:27" ht="54.75" customHeight="1" outlineLevel="6" thickBot="1">
      <c r="A525" s="70" t="s">
        <v>345</v>
      </c>
      <c r="B525" s="49">
        <v>953</v>
      </c>
      <c r="C525" s="50" t="s">
        <v>19</v>
      </c>
      <c r="D525" s="50" t="s">
        <v>344</v>
      </c>
      <c r="E525" s="50" t="s">
        <v>5</v>
      </c>
      <c r="F525" s="50"/>
      <c r="G525" s="142">
        <f>G526</f>
        <v>898.20207</v>
      </c>
      <c r="H525" s="15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55"/>
      <c r="Y525" s="128"/>
      <c r="Z525" s="142">
        <f>Z526</f>
        <v>898.202</v>
      </c>
      <c r="AA525" s="114">
        <f t="shared" si="57"/>
        <v>99.99999220665345</v>
      </c>
    </row>
    <row r="526" spans="1:27" ht="20.25" customHeight="1" outlineLevel="6" thickBot="1">
      <c r="A526" s="5" t="s">
        <v>116</v>
      </c>
      <c r="B526" s="17">
        <v>953</v>
      </c>
      <c r="C526" s="6" t="s">
        <v>19</v>
      </c>
      <c r="D526" s="6" t="s">
        <v>344</v>
      </c>
      <c r="E526" s="6" t="s">
        <v>115</v>
      </c>
      <c r="F526" s="6"/>
      <c r="G526" s="144">
        <f>G527</f>
        <v>898.20207</v>
      </c>
      <c r="H526" s="136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41">
        <v>2744.868</v>
      </c>
      <c r="Y526" s="128" t="e">
        <f>X526/#REF!*100</f>
        <v>#REF!</v>
      </c>
      <c r="Z526" s="144">
        <f>Z527</f>
        <v>898.202</v>
      </c>
      <c r="AA526" s="114">
        <f t="shared" si="57"/>
        <v>99.99999220665345</v>
      </c>
    </row>
    <row r="527" spans="1:29" ht="16.5" outlineLevel="6" thickBot="1">
      <c r="A527" s="55" t="s">
        <v>83</v>
      </c>
      <c r="B527" s="51">
        <v>953</v>
      </c>
      <c r="C527" s="52" t="s">
        <v>19</v>
      </c>
      <c r="D527" s="52" t="s">
        <v>344</v>
      </c>
      <c r="E527" s="52" t="s">
        <v>84</v>
      </c>
      <c r="F527" s="52"/>
      <c r="G527" s="146">
        <v>898.20207</v>
      </c>
      <c r="H527" s="136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41"/>
      <c r="Y527" s="128"/>
      <c r="Z527" s="146">
        <v>898.202</v>
      </c>
      <c r="AA527" s="114">
        <f t="shared" si="57"/>
        <v>99.99999220665345</v>
      </c>
      <c r="AC527" s="188"/>
    </row>
    <row r="528" spans="1:27" ht="32.25" outlineLevel="6" thickBot="1">
      <c r="A528" s="68" t="s">
        <v>417</v>
      </c>
      <c r="B528" s="16">
        <v>953</v>
      </c>
      <c r="C528" s="9" t="s">
        <v>19</v>
      </c>
      <c r="D528" s="9" t="s">
        <v>289</v>
      </c>
      <c r="E528" s="9" t="s">
        <v>5</v>
      </c>
      <c r="F528" s="9"/>
      <c r="G528" s="91">
        <f>G529</f>
        <v>639.1</v>
      </c>
      <c r="H528" s="136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41"/>
      <c r="Y528" s="128"/>
      <c r="Z528" s="91">
        <f>Z529</f>
        <v>639.1</v>
      </c>
      <c r="AA528" s="114">
        <f t="shared" si="57"/>
        <v>100</v>
      </c>
    </row>
    <row r="529" spans="1:27" ht="33.75" customHeight="1" outlineLevel="6" thickBot="1">
      <c r="A529" s="70" t="s">
        <v>423</v>
      </c>
      <c r="B529" s="49">
        <v>953</v>
      </c>
      <c r="C529" s="50" t="s">
        <v>19</v>
      </c>
      <c r="D529" s="50" t="s">
        <v>419</v>
      </c>
      <c r="E529" s="50" t="s">
        <v>5</v>
      </c>
      <c r="F529" s="50"/>
      <c r="G529" s="93">
        <f>G530</f>
        <v>639.1</v>
      </c>
      <c r="H529" s="136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41"/>
      <c r="Y529" s="128"/>
      <c r="Z529" s="93">
        <f>Z530</f>
        <v>639.1</v>
      </c>
      <c r="AA529" s="114">
        <f aca="true" t="shared" si="63" ref="AA529:AA592">Z529/G529*100</f>
        <v>100</v>
      </c>
    </row>
    <row r="530" spans="1:27" ht="16.5" outlineLevel="6" thickBot="1">
      <c r="A530" s="5" t="s">
        <v>116</v>
      </c>
      <c r="B530" s="17">
        <v>953</v>
      </c>
      <c r="C530" s="6" t="s">
        <v>19</v>
      </c>
      <c r="D530" s="6" t="s">
        <v>419</v>
      </c>
      <c r="E530" s="6" t="s">
        <v>115</v>
      </c>
      <c r="F530" s="6"/>
      <c r="G530" s="96">
        <f>G531</f>
        <v>639.1</v>
      </c>
      <c r="H530" s="136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41"/>
      <c r="Y530" s="128"/>
      <c r="Z530" s="96">
        <f>Z531</f>
        <v>639.1</v>
      </c>
      <c r="AA530" s="114">
        <f t="shared" si="63"/>
        <v>100</v>
      </c>
    </row>
    <row r="531" spans="1:29" ht="16.5" outlineLevel="6" thickBot="1">
      <c r="A531" s="57" t="s">
        <v>83</v>
      </c>
      <c r="B531" s="51">
        <v>953</v>
      </c>
      <c r="C531" s="52" t="s">
        <v>19</v>
      </c>
      <c r="D531" s="52" t="s">
        <v>419</v>
      </c>
      <c r="E531" s="52" t="s">
        <v>84</v>
      </c>
      <c r="F531" s="52"/>
      <c r="G531" s="92">
        <v>639.1</v>
      </c>
      <c r="H531" s="136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41"/>
      <c r="Y531" s="128"/>
      <c r="Z531" s="92">
        <v>639.1</v>
      </c>
      <c r="AA531" s="114">
        <f t="shared" si="63"/>
        <v>100</v>
      </c>
      <c r="AC531" s="188"/>
    </row>
    <row r="532" spans="1:27" ht="32.25" outlineLevel="6" thickBot="1">
      <c r="A532" s="46" t="s">
        <v>356</v>
      </c>
      <c r="B532" s="16">
        <v>953</v>
      </c>
      <c r="C532" s="9" t="s">
        <v>19</v>
      </c>
      <c r="D532" s="9" t="s">
        <v>315</v>
      </c>
      <c r="E532" s="9" t="s">
        <v>5</v>
      </c>
      <c r="F532" s="9"/>
      <c r="G532" s="91">
        <f>G533</f>
        <v>20</v>
      </c>
      <c r="H532" s="136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41"/>
      <c r="Y532" s="128"/>
      <c r="Z532" s="91">
        <f>Z533</f>
        <v>20</v>
      </c>
      <c r="AA532" s="114">
        <f t="shared" si="63"/>
        <v>100</v>
      </c>
    </row>
    <row r="533" spans="1:27" ht="19.5" outlineLevel="6" thickBot="1">
      <c r="A533" s="5" t="s">
        <v>116</v>
      </c>
      <c r="B533" s="17">
        <v>953</v>
      </c>
      <c r="C533" s="6" t="s">
        <v>19</v>
      </c>
      <c r="D533" s="6" t="s">
        <v>465</v>
      </c>
      <c r="E533" s="6" t="s">
        <v>316</v>
      </c>
      <c r="F533" s="44"/>
      <c r="G533" s="96">
        <f>G534</f>
        <v>20</v>
      </c>
      <c r="H533" s="136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41"/>
      <c r="Y533" s="128"/>
      <c r="Z533" s="96">
        <f>Z534</f>
        <v>20</v>
      </c>
      <c r="AA533" s="114">
        <f t="shared" si="63"/>
        <v>100</v>
      </c>
    </row>
    <row r="534" spans="1:29" ht="19.5" outlineLevel="6" thickBot="1">
      <c r="A534" s="55" t="s">
        <v>83</v>
      </c>
      <c r="B534" s="51">
        <v>953</v>
      </c>
      <c r="C534" s="52" t="s">
        <v>19</v>
      </c>
      <c r="D534" s="52" t="s">
        <v>465</v>
      </c>
      <c r="E534" s="52" t="s">
        <v>84</v>
      </c>
      <c r="F534" s="56"/>
      <c r="G534" s="92">
        <v>20</v>
      </c>
      <c r="H534" s="136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41"/>
      <c r="Y534" s="128"/>
      <c r="Z534" s="92">
        <v>20</v>
      </c>
      <c r="AA534" s="114">
        <f t="shared" si="63"/>
        <v>100</v>
      </c>
      <c r="AC534" s="188"/>
    </row>
    <row r="535" spans="1:27" ht="16.5" outlineLevel="6" thickBot="1">
      <c r="A535" s="77" t="s">
        <v>329</v>
      </c>
      <c r="B535" s="26">
        <v>953</v>
      </c>
      <c r="C535" s="26" t="s">
        <v>330</v>
      </c>
      <c r="D535" s="26" t="s">
        <v>243</v>
      </c>
      <c r="E535" s="26" t="s">
        <v>5</v>
      </c>
      <c r="F535" s="26"/>
      <c r="G535" s="98">
        <f>G536+G540+G559</f>
        <v>28740.537000000004</v>
      </c>
      <c r="H535" s="136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41"/>
      <c r="Y535" s="128"/>
      <c r="Z535" s="98">
        <f>Z536+Z540+Z559</f>
        <v>28740.537000000004</v>
      </c>
      <c r="AA535" s="114">
        <f t="shared" si="63"/>
        <v>100</v>
      </c>
    </row>
    <row r="536" spans="1:27" ht="32.25" outlineLevel="6" thickBot="1">
      <c r="A536" s="68" t="s">
        <v>131</v>
      </c>
      <c r="B536" s="15">
        <v>953</v>
      </c>
      <c r="C536" s="15" t="s">
        <v>330</v>
      </c>
      <c r="D536" s="9" t="s">
        <v>244</v>
      </c>
      <c r="E536" s="9" t="s">
        <v>5</v>
      </c>
      <c r="F536" s="9"/>
      <c r="G536" s="91">
        <f>G537</f>
        <v>0</v>
      </c>
      <c r="H536" s="136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41"/>
      <c r="Y536" s="128"/>
      <c r="Z536" s="91">
        <f>Z537</f>
        <v>0</v>
      </c>
      <c r="AA536" s="114">
        <v>0</v>
      </c>
    </row>
    <row r="537" spans="1:27" ht="32.25" outlineLevel="6" thickBot="1">
      <c r="A537" s="68" t="s">
        <v>132</v>
      </c>
      <c r="B537" s="15">
        <v>953</v>
      </c>
      <c r="C537" s="15" t="s">
        <v>330</v>
      </c>
      <c r="D537" s="9" t="s">
        <v>245</v>
      </c>
      <c r="E537" s="9" t="s">
        <v>5</v>
      </c>
      <c r="F537" s="9"/>
      <c r="G537" s="91">
        <f>G538</f>
        <v>0</v>
      </c>
      <c r="H537" s="136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41"/>
      <c r="Y537" s="128"/>
      <c r="Z537" s="91">
        <f>Z538</f>
        <v>0</v>
      </c>
      <c r="AA537" s="114">
        <v>0</v>
      </c>
    </row>
    <row r="538" spans="1:27" ht="32.25" outlineLevel="6" thickBot="1">
      <c r="A538" s="53" t="s">
        <v>332</v>
      </c>
      <c r="B538" s="49">
        <v>953</v>
      </c>
      <c r="C538" s="49" t="s">
        <v>330</v>
      </c>
      <c r="D538" s="50" t="s">
        <v>333</v>
      </c>
      <c r="E538" s="50" t="s">
        <v>5</v>
      </c>
      <c r="F538" s="50"/>
      <c r="G538" s="93">
        <f>G539</f>
        <v>0</v>
      </c>
      <c r="H538" s="136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41"/>
      <c r="Y538" s="128"/>
      <c r="Z538" s="93">
        <f>Z539</f>
        <v>0</v>
      </c>
      <c r="AA538" s="114">
        <v>0</v>
      </c>
    </row>
    <row r="539" spans="1:27" ht="16.5" outlineLevel="6" thickBot="1">
      <c r="A539" s="99" t="s">
        <v>83</v>
      </c>
      <c r="B539" s="115">
        <v>953</v>
      </c>
      <c r="C539" s="115" t="s">
        <v>330</v>
      </c>
      <c r="D539" s="100" t="s">
        <v>333</v>
      </c>
      <c r="E539" s="100" t="s">
        <v>84</v>
      </c>
      <c r="F539" s="100"/>
      <c r="G539" s="101">
        <v>0</v>
      </c>
      <c r="H539" s="149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66"/>
      <c r="Y539" s="148"/>
      <c r="Z539" s="101">
        <v>0</v>
      </c>
      <c r="AA539" s="114">
        <v>0</v>
      </c>
    </row>
    <row r="540" spans="1:27" ht="16.5" outlineLevel="6" thickBot="1">
      <c r="A540" s="46" t="s">
        <v>223</v>
      </c>
      <c r="B540" s="46">
        <v>953</v>
      </c>
      <c r="C540" s="46" t="s">
        <v>330</v>
      </c>
      <c r="D540" s="9" t="s">
        <v>284</v>
      </c>
      <c r="E540" s="9" t="s">
        <v>5</v>
      </c>
      <c r="F540" s="9"/>
      <c r="G540" s="138">
        <f>G541+G555</f>
        <v>28700.537000000004</v>
      </c>
      <c r="H540" s="136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41"/>
      <c r="Y540" s="128"/>
      <c r="Z540" s="138">
        <f>Z541+Z555</f>
        <v>28700.537000000004</v>
      </c>
      <c r="AA540" s="114">
        <f t="shared" si="63"/>
        <v>100</v>
      </c>
    </row>
    <row r="541" spans="1:27" ht="32.25" outlineLevel="6" thickBot="1">
      <c r="A541" s="11" t="s">
        <v>180</v>
      </c>
      <c r="B541" s="16">
        <v>953</v>
      </c>
      <c r="C541" s="9" t="s">
        <v>330</v>
      </c>
      <c r="D541" s="9" t="s">
        <v>294</v>
      </c>
      <c r="E541" s="9" t="s">
        <v>5</v>
      </c>
      <c r="F541" s="9"/>
      <c r="G541" s="138">
        <f>G542+G549+G552+G546</f>
        <v>28630.537000000004</v>
      </c>
      <c r="H541" s="136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41"/>
      <c r="Y541" s="128"/>
      <c r="Z541" s="138">
        <f>Z542+Z549+Z552+Z546</f>
        <v>28630.537000000004</v>
      </c>
      <c r="AA541" s="114">
        <f t="shared" si="63"/>
        <v>100</v>
      </c>
    </row>
    <row r="542" spans="1:27" ht="32.25" outlineLevel="6" thickBot="1">
      <c r="A542" s="53" t="s">
        <v>181</v>
      </c>
      <c r="B542" s="49">
        <v>953</v>
      </c>
      <c r="C542" s="50" t="s">
        <v>330</v>
      </c>
      <c r="D542" s="50" t="s">
        <v>295</v>
      </c>
      <c r="E542" s="50" t="s">
        <v>5</v>
      </c>
      <c r="F542" s="50"/>
      <c r="G542" s="142">
        <f>G543</f>
        <v>28556.969</v>
      </c>
      <c r="H542" s="136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41"/>
      <c r="Y542" s="128"/>
      <c r="Z542" s="142">
        <f>Z543</f>
        <v>28556.969</v>
      </c>
      <c r="AA542" s="114">
        <f t="shared" si="63"/>
        <v>100</v>
      </c>
    </row>
    <row r="543" spans="1:27" ht="16.5" outlineLevel="6" thickBot="1">
      <c r="A543" s="5" t="s">
        <v>116</v>
      </c>
      <c r="B543" s="17">
        <v>953</v>
      </c>
      <c r="C543" s="6" t="s">
        <v>330</v>
      </c>
      <c r="D543" s="6" t="s">
        <v>295</v>
      </c>
      <c r="E543" s="6" t="s">
        <v>115</v>
      </c>
      <c r="F543" s="6"/>
      <c r="G543" s="144">
        <f>G544+G545</f>
        <v>28556.969</v>
      </c>
      <c r="H543" s="136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41"/>
      <c r="Y543" s="128"/>
      <c r="Z543" s="144">
        <f>Z544+Z545</f>
        <v>28556.969</v>
      </c>
      <c r="AA543" s="114">
        <f t="shared" si="63"/>
        <v>100</v>
      </c>
    </row>
    <row r="544" spans="1:29" ht="48" outlineLevel="6" thickBot="1">
      <c r="A544" s="57" t="s">
        <v>196</v>
      </c>
      <c r="B544" s="51">
        <v>953</v>
      </c>
      <c r="C544" s="52" t="s">
        <v>330</v>
      </c>
      <c r="D544" s="52" t="s">
        <v>295</v>
      </c>
      <c r="E544" s="52" t="s">
        <v>85</v>
      </c>
      <c r="F544" s="52"/>
      <c r="G544" s="146">
        <v>27513</v>
      </c>
      <c r="H544" s="136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41"/>
      <c r="Y544" s="128"/>
      <c r="Z544" s="146">
        <v>27513</v>
      </c>
      <c r="AA544" s="114">
        <f t="shared" si="63"/>
        <v>100</v>
      </c>
      <c r="AC544" s="188"/>
    </row>
    <row r="545" spans="1:29" ht="16.5" outlineLevel="6" thickBot="1">
      <c r="A545" s="55" t="s">
        <v>83</v>
      </c>
      <c r="B545" s="51">
        <v>953</v>
      </c>
      <c r="C545" s="52" t="s">
        <v>330</v>
      </c>
      <c r="D545" s="52" t="s">
        <v>304</v>
      </c>
      <c r="E545" s="52" t="s">
        <v>84</v>
      </c>
      <c r="F545" s="52"/>
      <c r="G545" s="92">
        <v>1043.969</v>
      </c>
      <c r="H545" s="136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41"/>
      <c r="Y545" s="128"/>
      <c r="Z545" s="92">
        <v>1043.969</v>
      </c>
      <c r="AA545" s="114">
        <f t="shared" si="63"/>
        <v>100</v>
      </c>
      <c r="AC545" s="188"/>
    </row>
    <row r="546" spans="1:27" ht="32.25" outlineLevel="6" thickBot="1">
      <c r="A546" s="53" t="s">
        <v>475</v>
      </c>
      <c r="B546" s="49">
        <v>953</v>
      </c>
      <c r="C546" s="50" t="s">
        <v>19</v>
      </c>
      <c r="D546" s="50" t="s">
        <v>476</v>
      </c>
      <c r="E546" s="50" t="s">
        <v>5</v>
      </c>
      <c r="F546" s="50"/>
      <c r="G546" s="93">
        <f>G547</f>
        <v>15</v>
      </c>
      <c r="H546" s="136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41"/>
      <c r="Y546" s="128"/>
      <c r="Z546" s="93">
        <f>Z547</f>
        <v>15</v>
      </c>
      <c r="AA546" s="114">
        <f t="shared" si="63"/>
        <v>100</v>
      </c>
    </row>
    <row r="547" spans="1:27" ht="16.5" outlineLevel="6" thickBot="1">
      <c r="A547" s="5" t="s">
        <v>116</v>
      </c>
      <c r="B547" s="17">
        <v>953</v>
      </c>
      <c r="C547" s="6" t="s">
        <v>19</v>
      </c>
      <c r="D547" s="6" t="s">
        <v>476</v>
      </c>
      <c r="E547" s="6" t="s">
        <v>115</v>
      </c>
      <c r="F547" s="6"/>
      <c r="G547" s="96">
        <f>G548</f>
        <v>15</v>
      </c>
      <c r="H547" s="136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41"/>
      <c r="Y547" s="128"/>
      <c r="Z547" s="96">
        <f>Z548</f>
        <v>15</v>
      </c>
      <c r="AA547" s="114">
        <f t="shared" si="63"/>
        <v>100</v>
      </c>
    </row>
    <row r="548" spans="1:29" ht="16.5" outlineLevel="6" thickBot="1">
      <c r="A548" s="55" t="s">
        <v>83</v>
      </c>
      <c r="B548" s="51">
        <v>953</v>
      </c>
      <c r="C548" s="52" t="s">
        <v>19</v>
      </c>
      <c r="D548" s="100" t="s">
        <v>476</v>
      </c>
      <c r="E548" s="52" t="s">
        <v>84</v>
      </c>
      <c r="F548" s="52"/>
      <c r="G548" s="92">
        <v>15</v>
      </c>
      <c r="H548" s="136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41"/>
      <c r="Y548" s="128"/>
      <c r="Z548" s="92">
        <v>15</v>
      </c>
      <c r="AA548" s="114">
        <f t="shared" si="63"/>
        <v>100</v>
      </c>
      <c r="AC548" s="188"/>
    </row>
    <row r="549" spans="1:27" ht="63.75" outlineLevel="6" thickBot="1">
      <c r="A549" s="53" t="s">
        <v>467</v>
      </c>
      <c r="B549" s="49">
        <v>953</v>
      </c>
      <c r="C549" s="50" t="s">
        <v>330</v>
      </c>
      <c r="D549" s="50" t="s">
        <v>422</v>
      </c>
      <c r="E549" s="50" t="s">
        <v>5</v>
      </c>
      <c r="F549" s="50"/>
      <c r="G549" s="142">
        <f>G550</f>
        <v>56.81</v>
      </c>
      <c r="H549" s="136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41"/>
      <c r="Y549" s="128"/>
      <c r="Z549" s="142">
        <f>Z550</f>
        <v>56.81</v>
      </c>
      <c r="AA549" s="114">
        <f t="shared" si="63"/>
        <v>100</v>
      </c>
    </row>
    <row r="550" spans="1:27" ht="16.5" outlineLevel="6" thickBot="1">
      <c r="A550" s="5" t="s">
        <v>116</v>
      </c>
      <c r="B550" s="17">
        <v>953</v>
      </c>
      <c r="C550" s="6" t="s">
        <v>330</v>
      </c>
      <c r="D550" s="6" t="s">
        <v>422</v>
      </c>
      <c r="E550" s="6" t="s">
        <v>115</v>
      </c>
      <c r="F550" s="6"/>
      <c r="G550" s="144">
        <f>G551</f>
        <v>56.81</v>
      </c>
      <c r="H550" s="136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41"/>
      <c r="Y550" s="128"/>
      <c r="Z550" s="144">
        <f>Z551</f>
        <v>56.81</v>
      </c>
      <c r="AA550" s="114">
        <f t="shared" si="63"/>
        <v>100</v>
      </c>
    </row>
    <row r="551" spans="1:29" ht="16.5" outlineLevel="6" thickBot="1">
      <c r="A551" s="57" t="s">
        <v>83</v>
      </c>
      <c r="B551" s="51">
        <v>953</v>
      </c>
      <c r="C551" s="52" t="s">
        <v>330</v>
      </c>
      <c r="D551" s="52" t="s">
        <v>422</v>
      </c>
      <c r="E551" s="52" t="s">
        <v>84</v>
      </c>
      <c r="F551" s="52"/>
      <c r="G551" s="146">
        <v>56.81</v>
      </c>
      <c r="H551" s="136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41"/>
      <c r="Y551" s="128"/>
      <c r="Z551" s="146">
        <v>56.81</v>
      </c>
      <c r="AA551" s="114">
        <f t="shared" si="63"/>
        <v>100</v>
      </c>
      <c r="AC551" s="188"/>
    </row>
    <row r="552" spans="1:27" ht="63.75" outlineLevel="6" thickBot="1">
      <c r="A552" s="53" t="s">
        <v>468</v>
      </c>
      <c r="B552" s="49">
        <v>953</v>
      </c>
      <c r="C552" s="50" t="s">
        <v>330</v>
      </c>
      <c r="D552" s="50" t="s">
        <v>466</v>
      </c>
      <c r="E552" s="50" t="s">
        <v>5</v>
      </c>
      <c r="F552" s="50"/>
      <c r="G552" s="142">
        <f>G553</f>
        <v>1.758</v>
      </c>
      <c r="H552" s="136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41"/>
      <c r="Y552" s="128"/>
      <c r="Z552" s="142">
        <f>Z553</f>
        <v>1.758</v>
      </c>
      <c r="AA552" s="114">
        <f t="shared" si="63"/>
        <v>100</v>
      </c>
    </row>
    <row r="553" spans="1:27" ht="16.5" outlineLevel="6" thickBot="1">
      <c r="A553" s="5" t="s">
        <v>116</v>
      </c>
      <c r="B553" s="17">
        <v>953</v>
      </c>
      <c r="C553" s="6" t="s">
        <v>330</v>
      </c>
      <c r="D553" s="6" t="s">
        <v>466</v>
      </c>
      <c r="E553" s="6" t="s">
        <v>115</v>
      </c>
      <c r="F553" s="6"/>
      <c r="G553" s="144">
        <f>G554</f>
        <v>1.758</v>
      </c>
      <c r="H553" s="136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41"/>
      <c r="Y553" s="128"/>
      <c r="Z553" s="144">
        <f>Z554</f>
        <v>1.758</v>
      </c>
      <c r="AA553" s="114">
        <f t="shared" si="63"/>
        <v>100</v>
      </c>
    </row>
    <row r="554" spans="1:29" ht="16.5" outlineLevel="6" thickBot="1">
      <c r="A554" s="57" t="s">
        <v>83</v>
      </c>
      <c r="B554" s="51">
        <v>953</v>
      </c>
      <c r="C554" s="52" t="s">
        <v>330</v>
      </c>
      <c r="D554" s="52" t="s">
        <v>466</v>
      </c>
      <c r="E554" s="52" t="s">
        <v>84</v>
      </c>
      <c r="F554" s="52"/>
      <c r="G554" s="146">
        <v>1.758</v>
      </c>
      <c r="H554" s="136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41"/>
      <c r="Y554" s="128"/>
      <c r="Z554" s="146">
        <v>1.758</v>
      </c>
      <c r="AA554" s="114">
        <f t="shared" si="63"/>
        <v>100</v>
      </c>
      <c r="AC554" s="188"/>
    </row>
    <row r="555" spans="1:27" ht="32.25" outlineLevel="6" thickBot="1">
      <c r="A555" s="68" t="s">
        <v>417</v>
      </c>
      <c r="B555" s="16">
        <v>953</v>
      </c>
      <c r="C555" s="9" t="s">
        <v>330</v>
      </c>
      <c r="D555" s="9" t="s">
        <v>289</v>
      </c>
      <c r="E555" s="9" t="s">
        <v>5</v>
      </c>
      <c r="F555" s="9"/>
      <c r="G555" s="91">
        <f>G556</f>
        <v>70</v>
      </c>
      <c r="H555" s="136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41"/>
      <c r="Y555" s="128"/>
      <c r="Z555" s="91">
        <f>Z556</f>
        <v>70</v>
      </c>
      <c r="AA555" s="114">
        <f t="shared" si="63"/>
        <v>100</v>
      </c>
    </row>
    <row r="556" spans="1:27" ht="32.25" outlineLevel="6" thickBot="1">
      <c r="A556" s="70" t="s">
        <v>418</v>
      </c>
      <c r="B556" s="49">
        <v>953</v>
      </c>
      <c r="C556" s="50" t="s">
        <v>330</v>
      </c>
      <c r="D556" s="50" t="s">
        <v>419</v>
      </c>
      <c r="E556" s="50" t="s">
        <v>5</v>
      </c>
      <c r="F556" s="50"/>
      <c r="G556" s="93">
        <f>G557</f>
        <v>70</v>
      </c>
      <c r="H556" s="136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41"/>
      <c r="Y556" s="128"/>
      <c r="Z556" s="93">
        <f>Z557</f>
        <v>70</v>
      </c>
      <c r="AA556" s="114">
        <f t="shared" si="63"/>
        <v>100</v>
      </c>
    </row>
    <row r="557" spans="1:27" ht="16.5" outlineLevel="6" thickBot="1">
      <c r="A557" s="5" t="s">
        <v>116</v>
      </c>
      <c r="B557" s="17">
        <v>953</v>
      </c>
      <c r="C557" s="6" t="s">
        <v>330</v>
      </c>
      <c r="D557" s="6" t="s">
        <v>419</v>
      </c>
      <c r="E557" s="6" t="s">
        <v>115</v>
      </c>
      <c r="F557" s="6"/>
      <c r="G557" s="96">
        <f>G558</f>
        <v>70</v>
      </c>
      <c r="H557" s="136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41"/>
      <c r="Y557" s="128"/>
      <c r="Z557" s="96">
        <f>Z558</f>
        <v>70</v>
      </c>
      <c r="AA557" s="114">
        <f t="shared" si="63"/>
        <v>100</v>
      </c>
    </row>
    <row r="558" spans="1:29" ht="16.5" outlineLevel="6" thickBot="1">
      <c r="A558" s="57" t="s">
        <v>83</v>
      </c>
      <c r="B558" s="51">
        <v>953</v>
      </c>
      <c r="C558" s="52" t="s">
        <v>330</v>
      </c>
      <c r="D558" s="52" t="s">
        <v>419</v>
      </c>
      <c r="E558" s="52" t="s">
        <v>84</v>
      </c>
      <c r="F558" s="52"/>
      <c r="G558" s="92">
        <v>70</v>
      </c>
      <c r="H558" s="136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41"/>
      <c r="Y558" s="128"/>
      <c r="Z558" s="92">
        <v>70</v>
      </c>
      <c r="AA558" s="114">
        <f t="shared" si="63"/>
        <v>100</v>
      </c>
      <c r="AC558" s="188"/>
    </row>
    <row r="559" spans="1:27" ht="32.25" outlineLevel="6" thickBot="1">
      <c r="A559" s="68" t="s">
        <v>477</v>
      </c>
      <c r="B559" s="16">
        <v>953</v>
      </c>
      <c r="C559" s="9" t="s">
        <v>330</v>
      </c>
      <c r="D559" s="9" t="s">
        <v>257</v>
      </c>
      <c r="E559" s="9" t="s">
        <v>5</v>
      </c>
      <c r="F559" s="9"/>
      <c r="G559" s="91">
        <f>G560</f>
        <v>40</v>
      </c>
      <c r="H559" s="136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41"/>
      <c r="Y559" s="128"/>
      <c r="Z559" s="91">
        <f>Z560</f>
        <v>40</v>
      </c>
      <c r="AA559" s="114">
        <f t="shared" si="63"/>
        <v>100</v>
      </c>
    </row>
    <row r="560" spans="1:27" ht="32.25" outlineLevel="6" thickBot="1">
      <c r="A560" s="70" t="s">
        <v>478</v>
      </c>
      <c r="B560" s="49">
        <v>953</v>
      </c>
      <c r="C560" s="50" t="s">
        <v>330</v>
      </c>
      <c r="D560" s="50" t="s">
        <v>479</v>
      </c>
      <c r="E560" s="50" t="s">
        <v>5</v>
      </c>
      <c r="F560" s="50"/>
      <c r="G560" s="93">
        <f>G561</f>
        <v>40</v>
      </c>
      <c r="H560" s="136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41"/>
      <c r="Y560" s="128"/>
      <c r="Z560" s="93">
        <f>Z561</f>
        <v>40</v>
      </c>
      <c r="AA560" s="114">
        <f t="shared" si="63"/>
        <v>100</v>
      </c>
    </row>
    <row r="561" spans="1:27" ht="16.5" outlineLevel="6" thickBot="1">
      <c r="A561" s="5" t="s">
        <v>116</v>
      </c>
      <c r="B561" s="17">
        <v>953</v>
      </c>
      <c r="C561" s="6" t="s">
        <v>330</v>
      </c>
      <c r="D561" s="6" t="s">
        <v>479</v>
      </c>
      <c r="E561" s="6" t="s">
        <v>115</v>
      </c>
      <c r="F561" s="6"/>
      <c r="G561" s="96">
        <f>G562</f>
        <v>40</v>
      </c>
      <c r="H561" s="136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41"/>
      <c r="Y561" s="128"/>
      <c r="Z561" s="96">
        <f>Z562</f>
        <v>40</v>
      </c>
      <c r="AA561" s="114">
        <f t="shared" si="63"/>
        <v>100</v>
      </c>
    </row>
    <row r="562" spans="1:29" ht="16.5" outlineLevel="6" thickBot="1">
      <c r="A562" s="57" t="s">
        <v>83</v>
      </c>
      <c r="B562" s="51">
        <v>953</v>
      </c>
      <c r="C562" s="52" t="s">
        <v>330</v>
      </c>
      <c r="D562" s="52" t="s">
        <v>479</v>
      </c>
      <c r="E562" s="52" t="s">
        <v>84</v>
      </c>
      <c r="F562" s="52"/>
      <c r="G562" s="92">
        <v>40</v>
      </c>
      <c r="H562" s="136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41"/>
      <c r="Y562" s="128"/>
      <c r="Z562" s="92">
        <v>40</v>
      </c>
      <c r="AA562" s="114">
        <f t="shared" si="63"/>
        <v>100</v>
      </c>
      <c r="AC562" s="188"/>
    </row>
    <row r="563" spans="1:27" ht="16.5" outlineLevel="6" thickBot="1">
      <c r="A563" s="77" t="s">
        <v>182</v>
      </c>
      <c r="B563" s="14">
        <v>953</v>
      </c>
      <c r="C563" s="26" t="s">
        <v>20</v>
      </c>
      <c r="D563" s="26" t="s">
        <v>243</v>
      </c>
      <c r="E563" s="26" t="s">
        <v>5</v>
      </c>
      <c r="F563" s="26"/>
      <c r="G563" s="98">
        <f>G564</f>
        <v>4535.931790000001</v>
      </c>
      <c r="H563" s="136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41"/>
      <c r="Y563" s="128"/>
      <c r="Z563" s="98">
        <f>Z564</f>
        <v>4535.932</v>
      </c>
      <c r="AA563" s="114">
        <f t="shared" si="63"/>
        <v>100.00000462969922</v>
      </c>
    </row>
    <row r="564" spans="1:27" ht="16.5" outlineLevel="6" thickBot="1">
      <c r="A564" s="8" t="s">
        <v>225</v>
      </c>
      <c r="B564" s="15">
        <v>953</v>
      </c>
      <c r="C564" s="9" t="s">
        <v>20</v>
      </c>
      <c r="D564" s="9" t="s">
        <v>284</v>
      </c>
      <c r="E564" s="9" t="s">
        <v>5</v>
      </c>
      <c r="F564" s="9"/>
      <c r="G564" s="91">
        <f>G565</f>
        <v>4535.931790000001</v>
      </c>
      <c r="H564" s="134" t="e">
        <f>#REF!</f>
        <v>#REF!</v>
      </c>
      <c r="I564" s="134" t="e">
        <f>#REF!</f>
        <v>#REF!</v>
      </c>
      <c r="J564" s="134" t="e">
        <f>#REF!</f>
        <v>#REF!</v>
      </c>
      <c r="K564" s="134" t="e">
        <f>#REF!</f>
        <v>#REF!</v>
      </c>
      <c r="L564" s="134" t="e">
        <f>#REF!</f>
        <v>#REF!</v>
      </c>
      <c r="M564" s="134" t="e">
        <f>#REF!</f>
        <v>#REF!</v>
      </c>
      <c r="N564" s="134" t="e">
        <f>#REF!</f>
        <v>#REF!</v>
      </c>
      <c r="O564" s="134" t="e">
        <f>#REF!</f>
        <v>#REF!</v>
      </c>
      <c r="P564" s="134" t="e">
        <f>#REF!</f>
        <v>#REF!</v>
      </c>
      <c r="Q564" s="134" t="e">
        <f>#REF!</f>
        <v>#REF!</v>
      </c>
      <c r="R564" s="134" t="e">
        <f>#REF!</f>
        <v>#REF!</v>
      </c>
      <c r="S564" s="134" t="e">
        <f>#REF!</f>
        <v>#REF!</v>
      </c>
      <c r="T564" s="134" t="e">
        <f>#REF!</f>
        <v>#REF!</v>
      </c>
      <c r="U564" s="134" t="e">
        <f>#REF!</f>
        <v>#REF!</v>
      </c>
      <c r="V564" s="134" t="e">
        <f>#REF!</f>
        <v>#REF!</v>
      </c>
      <c r="W564" s="134" t="e">
        <f>#REF!</f>
        <v>#REF!</v>
      </c>
      <c r="X564" s="145" t="e">
        <f>#REF!</f>
        <v>#REF!</v>
      </c>
      <c r="Y564" s="128" t="e">
        <f>X564/G509*100</f>
        <v>#REF!</v>
      </c>
      <c r="Z564" s="91">
        <f>Z565</f>
        <v>4535.932</v>
      </c>
      <c r="AA564" s="114">
        <f t="shared" si="63"/>
        <v>100.00000462969922</v>
      </c>
    </row>
    <row r="565" spans="1:27" ht="16.5" outlineLevel="6" thickBot="1">
      <c r="A565" s="59" t="s">
        <v>130</v>
      </c>
      <c r="B565" s="83">
        <v>953</v>
      </c>
      <c r="C565" s="50" t="s">
        <v>20</v>
      </c>
      <c r="D565" s="50" t="s">
        <v>291</v>
      </c>
      <c r="E565" s="50" t="s">
        <v>5</v>
      </c>
      <c r="F565" s="50"/>
      <c r="G565" s="93">
        <f>G566+G569</f>
        <v>4535.931790000001</v>
      </c>
      <c r="H565" s="15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56"/>
      <c r="Y565" s="128"/>
      <c r="Z565" s="93">
        <f>Z566+Z569</f>
        <v>4535.932</v>
      </c>
      <c r="AA565" s="114">
        <f t="shared" si="63"/>
        <v>100.00000462969922</v>
      </c>
    </row>
    <row r="566" spans="1:27" ht="48" outlineLevel="6" thickBot="1">
      <c r="A566" s="59" t="s">
        <v>183</v>
      </c>
      <c r="B566" s="83">
        <v>953</v>
      </c>
      <c r="C566" s="50" t="s">
        <v>20</v>
      </c>
      <c r="D566" s="50" t="s">
        <v>297</v>
      </c>
      <c r="E566" s="50" t="s">
        <v>5</v>
      </c>
      <c r="F566" s="50"/>
      <c r="G566" s="93">
        <f>G567</f>
        <v>1037.58979</v>
      </c>
      <c r="H566" s="15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56"/>
      <c r="Y566" s="128"/>
      <c r="Z566" s="93">
        <f>Z567</f>
        <v>1037.59</v>
      </c>
      <c r="AA566" s="114">
        <f t="shared" si="63"/>
        <v>100.00002023921226</v>
      </c>
    </row>
    <row r="567" spans="1:27" ht="16.5" outlineLevel="6" thickBot="1">
      <c r="A567" s="5" t="s">
        <v>116</v>
      </c>
      <c r="B567" s="17">
        <v>953</v>
      </c>
      <c r="C567" s="6" t="s">
        <v>20</v>
      </c>
      <c r="D567" s="6" t="s">
        <v>297</v>
      </c>
      <c r="E567" s="6" t="s">
        <v>115</v>
      </c>
      <c r="F567" s="6"/>
      <c r="G567" s="96">
        <f>G568</f>
        <v>1037.58979</v>
      </c>
      <c r="H567" s="15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56"/>
      <c r="Y567" s="128"/>
      <c r="Z567" s="96">
        <f>Z568</f>
        <v>1037.59</v>
      </c>
      <c r="AA567" s="114">
        <f t="shared" si="63"/>
        <v>100.00002023921226</v>
      </c>
    </row>
    <row r="568" spans="1:29" ht="16.5" outlineLevel="6" thickBot="1">
      <c r="A568" s="55" t="s">
        <v>83</v>
      </c>
      <c r="B568" s="84">
        <v>953</v>
      </c>
      <c r="C568" s="52" t="s">
        <v>20</v>
      </c>
      <c r="D568" s="52" t="s">
        <v>297</v>
      </c>
      <c r="E568" s="52" t="s">
        <v>84</v>
      </c>
      <c r="F568" s="52"/>
      <c r="G568" s="92">
        <v>1037.58979</v>
      </c>
      <c r="H568" s="15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56"/>
      <c r="Y568" s="128"/>
      <c r="Z568" s="92">
        <v>1037.59</v>
      </c>
      <c r="AA568" s="114">
        <f t="shared" si="63"/>
        <v>100.00002023921226</v>
      </c>
      <c r="AC568" s="188"/>
    </row>
    <row r="569" spans="1:27" ht="35.25" customHeight="1" outlineLevel="6" thickBot="1">
      <c r="A569" s="70" t="s">
        <v>184</v>
      </c>
      <c r="B569" s="49">
        <v>953</v>
      </c>
      <c r="C569" s="50" t="s">
        <v>20</v>
      </c>
      <c r="D569" s="50" t="s">
        <v>298</v>
      </c>
      <c r="E569" s="50" t="s">
        <v>5</v>
      </c>
      <c r="F569" s="50"/>
      <c r="G569" s="142">
        <f>G571</f>
        <v>3498.342</v>
      </c>
      <c r="H569" s="136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41"/>
      <c r="Y569" s="128"/>
      <c r="Z569" s="142">
        <f>Z571</f>
        <v>3498.342</v>
      </c>
      <c r="AA569" s="114">
        <f t="shared" si="63"/>
        <v>100</v>
      </c>
    </row>
    <row r="570" spans="1:27" ht="18" customHeight="1" outlineLevel="6" thickBot="1">
      <c r="A570" s="5" t="s">
        <v>116</v>
      </c>
      <c r="B570" s="17">
        <v>953</v>
      </c>
      <c r="C570" s="6" t="s">
        <v>20</v>
      </c>
      <c r="D570" s="6" t="s">
        <v>298</v>
      </c>
      <c r="E570" s="6" t="s">
        <v>115</v>
      </c>
      <c r="F570" s="6"/>
      <c r="G570" s="144">
        <f>G571</f>
        <v>3498.342</v>
      </c>
      <c r="H570" s="136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41"/>
      <c r="Y570" s="128"/>
      <c r="Z570" s="144">
        <f>Z571</f>
        <v>3498.342</v>
      </c>
      <c r="AA570" s="114">
        <f t="shared" si="63"/>
        <v>100</v>
      </c>
    </row>
    <row r="571" spans="1:29" ht="48" outlineLevel="6" thickBot="1">
      <c r="A571" s="57" t="s">
        <v>196</v>
      </c>
      <c r="B571" s="51">
        <v>953</v>
      </c>
      <c r="C571" s="52" t="s">
        <v>20</v>
      </c>
      <c r="D571" s="52" t="s">
        <v>298</v>
      </c>
      <c r="E571" s="52" t="s">
        <v>85</v>
      </c>
      <c r="F571" s="52"/>
      <c r="G571" s="146">
        <v>3498.342</v>
      </c>
      <c r="H571" s="136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41"/>
      <c r="Y571" s="128"/>
      <c r="Z571" s="146">
        <v>3498.342</v>
      </c>
      <c r="AA571" s="114">
        <f t="shared" si="63"/>
        <v>100</v>
      </c>
      <c r="AC571" s="188"/>
    </row>
    <row r="572" spans="1:27" ht="31.5" customHeight="1" outlineLevel="6" thickBot="1">
      <c r="A572" s="77" t="s">
        <v>34</v>
      </c>
      <c r="B572" s="14">
        <v>953</v>
      </c>
      <c r="C572" s="26" t="s">
        <v>13</v>
      </c>
      <c r="D572" s="26" t="s">
        <v>243</v>
      </c>
      <c r="E572" s="26" t="s">
        <v>5</v>
      </c>
      <c r="F572" s="26"/>
      <c r="G572" s="98">
        <f>G577+G573</f>
        <v>21267.7</v>
      </c>
      <c r="H572" s="134" t="e">
        <f>#REF!</f>
        <v>#REF!</v>
      </c>
      <c r="I572" s="134" t="e">
        <f>#REF!</f>
        <v>#REF!</v>
      </c>
      <c r="J572" s="134" t="e">
        <f>#REF!</f>
        <v>#REF!</v>
      </c>
      <c r="K572" s="134" t="e">
        <f>#REF!</f>
        <v>#REF!</v>
      </c>
      <c r="L572" s="134" t="e">
        <f>#REF!</f>
        <v>#REF!</v>
      </c>
      <c r="M572" s="134" t="e">
        <f>#REF!</f>
        <v>#REF!</v>
      </c>
      <c r="N572" s="134" t="e">
        <f>#REF!</f>
        <v>#REF!</v>
      </c>
      <c r="O572" s="134" t="e">
        <f>#REF!</f>
        <v>#REF!</v>
      </c>
      <c r="P572" s="134" t="e">
        <f>#REF!</f>
        <v>#REF!</v>
      </c>
      <c r="Q572" s="134" t="e">
        <f>#REF!</f>
        <v>#REF!</v>
      </c>
      <c r="R572" s="134" t="e">
        <f>#REF!</f>
        <v>#REF!</v>
      </c>
      <c r="S572" s="134" t="e">
        <f>#REF!</f>
        <v>#REF!</v>
      </c>
      <c r="T572" s="134" t="e">
        <f>#REF!</f>
        <v>#REF!</v>
      </c>
      <c r="U572" s="134" t="e">
        <f>#REF!</f>
        <v>#REF!</v>
      </c>
      <c r="V572" s="134" t="e">
        <f>#REF!</f>
        <v>#REF!</v>
      </c>
      <c r="W572" s="134" t="e">
        <f>#REF!</f>
        <v>#REF!</v>
      </c>
      <c r="X572" s="145" t="e">
        <f>#REF!</f>
        <v>#REF!</v>
      </c>
      <c r="Y572" s="128" t="e">
        <f>X572/G563*100</f>
        <v>#REF!</v>
      </c>
      <c r="Z572" s="98">
        <f>Z577+Z573</f>
        <v>21072.317</v>
      </c>
      <c r="AA572" s="114">
        <f t="shared" si="63"/>
        <v>99.0813157981352</v>
      </c>
    </row>
    <row r="573" spans="1:27" ht="32.25" outlineLevel="6" thickBot="1">
      <c r="A573" s="68" t="s">
        <v>131</v>
      </c>
      <c r="B573" s="15">
        <v>953</v>
      </c>
      <c r="C573" s="9" t="s">
        <v>13</v>
      </c>
      <c r="D573" s="9" t="s">
        <v>244</v>
      </c>
      <c r="E573" s="9" t="s">
        <v>5</v>
      </c>
      <c r="F573" s="26"/>
      <c r="G573" s="91">
        <f>G574</f>
        <v>0</v>
      </c>
      <c r="H573" s="136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41"/>
      <c r="Y573" s="128"/>
      <c r="Z573" s="91">
        <f>Z574</f>
        <v>0</v>
      </c>
      <c r="AA573" s="114">
        <v>0</v>
      </c>
    </row>
    <row r="574" spans="1:27" ht="32.25" outlineLevel="6" thickBot="1">
      <c r="A574" s="68" t="s">
        <v>132</v>
      </c>
      <c r="B574" s="15">
        <v>953</v>
      </c>
      <c r="C574" s="9" t="s">
        <v>13</v>
      </c>
      <c r="D574" s="9" t="s">
        <v>245</v>
      </c>
      <c r="E574" s="9" t="s">
        <v>5</v>
      </c>
      <c r="F574" s="26"/>
      <c r="G574" s="91">
        <f>G575</f>
        <v>0</v>
      </c>
      <c r="H574" s="136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41"/>
      <c r="Y574" s="128"/>
      <c r="Z574" s="91">
        <f>Z575</f>
        <v>0</v>
      </c>
      <c r="AA574" s="114">
        <v>0</v>
      </c>
    </row>
    <row r="575" spans="1:27" ht="16.5" outlineLevel="6" thickBot="1">
      <c r="A575" s="53" t="s">
        <v>136</v>
      </c>
      <c r="B575" s="49">
        <v>953</v>
      </c>
      <c r="C575" s="50" t="s">
        <v>13</v>
      </c>
      <c r="D575" s="50" t="s">
        <v>249</v>
      </c>
      <c r="E575" s="50" t="s">
        <v>5</v>
      </c>
      <c r="F575" s="50"/>
      <c r="G575" s="93">
        <f>G576</f>
        <v>0</v>
      </c>
      <c r="H575" s="136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41"/>
      <c r="Y575" s="128"/>
      <c r="Z575" s="93">
        <f>Z576</f>
        <v>0</v>
      </c>
      <c r="AA575" s="114">
        <v>0</v>
      </c>
    </row>
    <row r="576" spans="1:27" ht="18.75" customHeight="1" outlineLevel="6" thickBot="1">
      <c r="A576" s="99" t="s">
        <v>310</v>
      </c>
      <c r="B576" s="115">
        <v>953</v>
      </c>
      <c r="C576" s="100" t="s">
        <v>13</v>
      </c>
      <c r="D576" s="100" t="s">
        <v>249</v>
      </c>
      <c r="E576" s="100" t="s">
        <v>311</v>
      </c>
      <c r="F576" s="100"/>
      <c r="G576" s="101">
        <v>0</v>
      </c>
      <c r="H576" s="149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66"/>
      <c r="Y576" s="148"/>
      <c r="Z576" s="101">
        <v>0</v>
      </c>
      <c r="AA576" s="114">
        <v>0</v>
      </c>
    </row>
    <row r="577" spans="1:27" ht="16.5" outlineLevel="6" thickBot="1">
      <c r="A577" s="46" t="s">
        <v>223</v>
      </c>
      <c r="B577" s="15">
        <v>953</v>
      </c>
      <c r="C577" s="9" t="s">
        <v>13</v>
      </c>
      <c r="D577" s="9" t="s">
        <v>284</v>
      </c>
      <c r="E577" s="9" t="s">
        <v>5</v>
      </c>
      <c r="F577" s="9"/>
      <c r="G577" s="138">
        <f>G578</f>
        <v>21267.7</v>
      </c>
      <c r="H577" s="136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41"/>
      <c r="Y577" s="128"/>
      <c r="Z577" s="138">
        <f>Z578</f>
        <v>21072.317</v>
      </c>
      <c r="AA577" s="114">
        <f t="shared" si="63"/>
        <v>99.0813157981352</v>
      </c>
    </row>
    <row r="578" spans="1:27" ht="32.25" outlineLevel="6" thickBot="1">
      <c r="A578" s="46" t="s">
        <v>185</v>
      </c>
      <c r="B578" s="15">
        <v>953</v>
      </c>
      <c r="C578" s="9" t="s">
        <v>13</v>
      </c>
      <c r="D578" s="9" t="s">
        <v>300</v>
      </c>
      <c r="E578" s="9" t="s">
        <v>5</v>
      </c>
      <c r="F578" s="9"/>
      <c r="G578" s="138">
        <f>G579</f>
        <v>21267.7</v>
      </c>
      <c r="H578" s="136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41"/>
      <c r="Y578" s="128"/>
      <c r="Z578" s="138">
        <f>Z579</f>
        <v>21072.317</v>
      </c>
      <c r="AA578" s="114">
        <f t="shared" si="63"/>
        <v>99.0813157981352</v>
      </c>
    </row>
    <row r="579" spans="1:27" ht="32.25" outlineLevel="6" thickBot="1">
      <c r="A579" s="53" t="s">
        <v>137</v>
      </c>
      <c r="B579" s="49">
        <v>953</v>
      </c>
      <c r="C579" s="50" t="s">
        <v>13</v>
      </c>
      <c r="D579" s="50" t="s">
        <v>301</v>
      </c>
      <c r="E579" s="50" t="s">
        <v>5</v>
      </c>
      <c r="F579" s="50"/>
      <c r="G579" s="142">
        <f>G580+G584+G586</f>
        <v>21267.7</v>
      </c>
      <c r="H579" s="136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41"/>
      <c r="Y579" s="128"/>
      <c r="Z579" s="142">
        <f>Z580+Z584+Z586</f>
        <v>21072.317</v>
      </c>
      <c r="AA579" s="114">
        <f t="shared" si="63"/>
        <v>99.0813157981352</v>
      </c>
    </row>
    <row r="580" spans="1:27" ht="16.5" outlineLevel="6" thickBot="1">
      <c r="A580" s="5" t="s">
        <v>108</v>
      </c>
      <c r="B580" s="17">
        <v>953</v>
      </c>
      <c r="C580" s="6" t="s">
        <v>13</v>
      </c>
      <c r="D580" s="6" t="s">
        <v>301</v>
      </c>
      <c r="E580" s="6" t="s">
        <v>107</v>
      </c>
      <c r="F580" s="6"/>
      <c r="G580" s="144">
        <f>G581+G582+G583</f>
        <v>13770</v>
      </c>
      <c r="H580" s="136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41"/>
      <c r="Y580" s="128"/>
      <c r="Z580" s="144">
        <f>Z581+Z582+Z583</f>
        <v>13662.842999999999</v>
      </c>
      <c r="AA580" s="114">
        <f t="shared" si="63"/>
        <v>99.2218082788671</v>
      </c>
    </row>
    <row r="581" spans="1:29" ht="16.5" outlineLevel="6" thickBot="1">
      <c r="A581" s="47" t="s">
        <v>239</v>
      </c>
      <c r="B581" s="51">
        <v>953</v>
      </c>
      <c r="C581" s="52" t="s">
        <v>13</v>
      </c>
      <c r="D581" s="52" t="s">
        <v>301</v>
      </c>
      <c r="E581" s="52" t="s">
        <v>109</v>
      </c>
      <c r="F581" s="52"/>
      <c r="G581" s="146">
        <v>10610</v>
      </c>
      <c r="H581" s="136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41"/>
      <c r="Y581" s="128"/>
      <c r="Z581" s="146">
        <v>10526.791</v>
      </c>
      <c r="AA581" s="114">
        <f t="shared" si="63"/>
        <v>99.2157492931197</v>
      </c>
      <c r="AC581" s="188"/>
    </row>
    <row r="582" spans="1:27" ht="32.25" outlineLevel="6" thickBot="1">
      <c r="A582" s="47" t="s">
        <v>241</v>
      </c>
      <c r="B582" s="51">
        <v>953</v>
      </c>
      <c r="C582" s="52" t="s">
        <v>13</v>
      </c>
      <c r="D582" s="52" t="s">
        <v>301</v>
      </c>
      <c r="E582" s="52" t="s">
        <v>110</v>
      </c>
      <c r="F582" s="52"/>
      <c r="G582" s="92">
        <v>0</v>
      </c>
      <c r="H582" s="136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41"/>
      <c r="Y582" s="128"/>
      <c r="Z582" s="92">
        <v>0</v>
      </c>
      <c r="AA582" s="114">
        <v>0</v>
      </c>
    </row>
    <row r="583" spans="1:29" ht="48" outlineLevel="6" thickBot="1">
      <c r="A583" s="47" t="s">
        <v>237</v>
      </c>
      <c r="B583" s="51">
        <v>953</v>
      </c>
      <c r="C583" s="52" t="s">
        <v>13</v>
      </c>
      <c r="D583" s="52" t="s">
        <v>301</v>
      </c>
      <c r="E583" s="52" t="s">
        <v>238</v>
      </c>
      <c r="F583" s="52"/>
      <c r="G583" s="146">
        <v>3160</v>
      </c>
      <c r="H583" s="136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41"/>
      <c r="Y583" s="128"/>
      <c r="Z583" s="146">
        <v>3136.052</v>
      </c>
      <c r="AA583" s="114">
        <f t="shared" si="63"/>
        <v>99.24215189873418</v>
      </c>
      <c r="AC583" s="188"/>
    </row>
    <row r="584" spans="1:27" ht="32.25" outlineLevel="6" thickBot="1">
      <c r="A584" s="5" t="s">
        <v>96</v>
      </c>
      <c r="B584" s="17">
        <v>953</v>
      </c>
      <c r="C584" s="6" t="s">
        <v>13</v>
      </c>
      <c r="D584" s="6" t="s">
        <v>301</v>
      </c>
      <c r="E584" s="6" t="s">
        <v>91</v>
      </c>
      <c r="F584" s="6"/>
      <c r="G584" s="96">
        <f>G585</f>
        <v>7466.97498</v>
      </c>
      <c r="H584" s="136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41"/>
      <c r="Y584" s="128"/>
      <c r="Z584" s="96">
        <f>Z585</f>
        <v>7381.885</v>
      </c>
      <c r="AA584" s="114">
        <f t="shared" si="63"/>
        <v>98.86044910786616</v>
      </c>
    </row>
    <row r="585" spans="1:29" ht="32.25" outlineLevel="6" thickBot="1">
      <c r="A585" s="47" t="s">
        <v>97</v>
      </c>
      <c r="B585" s="51">
        <v>953</v>
      </c>
      <c r="C585" s="52" t="s">
        <v>13</v>
      </c>
      <c r="D585" s="52" t="s">
        <v>301</v>
      </c>
      <c r="E585" s="52" t="s">
        <v>92</v>
      </c>
      <c r="F585" s="52"/>
      <c r="G585" s="146">
        <v>7466.97498</v>
      </c>
      <c r="H585" s="136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41"/>
      <c r="Y585" s="128"/>
      <c r="Z585" s="146">
        <v>7381.885</v>
      </c>
      <c r="AA585" s="114">
        <f t="shared" si="63"/>
        <v>98.86044910786616</v>
      </c>
      <c r="AC585" s="188"/>
    </row>
    <row r="586" spans="1:27" ht="16.5" outlineLevel="6" thickBot="1">
      <c r="A586" s="5" t="s">
        <v>98</v>
      </c>
      <c r="B586" s="17">
        <v>953</v>
      </c>
      <c r="C586" s="6" t="s">
        <v>13</v>
      </c>
      <c r="D586" s="6" t="s">
        <v>301</v>
      </c>
      <c r="E586" s="6" t="s">
        <v>93</v>
      </c>
      <c r="F586" s="6"/>
      <c r="G586" s="96">
        <f>G587+G588+G589</f>
        <v>30.72502</v>
      </c>
      <c r="H586" s="136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41"/>
      <c r="Y586" s="128"/>
      <c r="Z586" s="96">
        <f>Z587+Z588+Z589</f>
        <v>27.589</v>
      </c>
      <c r="AA586" s="114">
        <f t="shared" si="63"/>
        <v>89.79326945922249</v>
      </c>
    </row>
    <row r="587" spans="1:29" ht="32.25" outlineLevel="6" thickBot="1">
      <c r="A587" s="47" t="s">
        <v>99</v>
      </c>
      <c r="B587" s="51">
        <v>953</v>
      </c>
      <c r="C587" s="52" t="s">
        <v>13</v>
      </c>
      <c r="D587" s="52" t="s">
        <v>301</v>
      </c>
      <c r="E587" s="52" t="s">
        <v>94</v>
      </c>
      <c r="F587" s="52"/>
      <c r="G587" s="92">
        <v>1.383</v>
      </c>
      <c r="H587" s="136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41"/>
      <c r="Y587" s="128"/>
      <c r="Z587" s="92">
        <v>1.383</v>
      </c>
      <c r="AA587" s="114">
        <f t="shared" si="63"/>
        <v>100</v>
      </c>
      <c r="AC587" s="188"/>
    </row>
    <row r="588" spans="1:29" ht="16.5" outlineLevel="6" thickBot="1">
      <c r="A588" s="47" t="s">
        <v>100</v>
      </c>
      <c r="B588" s="51">
        <v>953</v>
      </c>
      <c r="C588" s="52" t="s">
        <v>13</v>
      </c>
      <c r="D588" s="52" t="s">
        <v>301</v>
      </c>
      <c r="E588" s="52" t="s">
        <v>95</v>
      </c>
      <c r="F588" s="52"/>
      <c r="G588" s="92">
        <v>18.9435</v>
      </c>
      <c r="H588" s="136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41"/>
      <c r="Y588" s="128"/>
      <c r="Z588" s="92">
        <v>15.807</v>
      </c>
      <c r="AA588" s="114">
        <f t="shared" si="63"/>
        <v>83.44286958587378</v>
      </c>
      <c r="AC588" s="188"/>
    </row>
    <row r="589" spans="1:29" ht="16.5" outlineLevel="6" thickBot="1">
      <c r="A589" s="47" t="s">
        <v>310</v>
      </c>
      <c r="B589" s="51">
        <v>953</v>
      </c>
      <c r="C589" s="52" t="s">
        <v>13</v>
      </c>
      <c r="D589" s="52" t="s">
        <v>301</v>
      </c>
      <c r="E589" s="52" t="s">
        <v>311</v>
      </c>
      <c r="F589" s="52"/>
      <c r="G589" s="92">
        <v>10.39852</v>
      </c>
      <c r="H589" s="136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41"/>
      <c r="Y589" s="128"/>
      <c r="Z589" s="92">
        <v>10.399</v>
      </c>
      <c r="AA589" s="114">
        <f t="shared" si="63"/>
        <v>100.0046160415136</v>
      </c>
      <c r="AC589" s="188"/>
    </row>
    <row r="590" spans="1:27" ht="19.5" outlineLevel="6" thickBot="1">
      <c r="A590" s="65" t="s">
        <v>44</v>
      </c>
      <c r="B590" s="14">
        <v>953</v>
      </c>
      <c r="C590" s="12" t="s">
        <v>43</v>
      </c>
      <c r="D590" s="26" t="s">
        <v>243</v>
      </c>
      <c r="E590" s="12" t="s">
        <v>5</v>
      </c>
      <c r="F590" s="12"/>
      <c r="G590" s="181">
        <f>G591+G610</f>
        <v>8434.716</v>
      </c>
      <c r="H590" s="136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41"/>
      <c r="Y590" s="128"/>
      <c r="Z590" s="181">
        <f>Z591+Z610</f>
        <v>8145.133000000001</v>
      </c>
      <c r="AA590" s="114">
        <f t="shared" si="63"/>
        <v>96.56677237265606</v>
      </c>
    </row>
    <row r="591" spans="1:27" ht="19.5" customHeight="1" outlineLevel="6" thickBot="1">
      <c r="A591" s="79" t="s">
        <v>37</v>
      </c>
      <c r="B591" s="14">
        <v>953</v>
      </c>
      <c r="C591" s="26" t="s">
        <v>16</v>
      </c>
      <c r="D591" s="26" t="s">
        <v>243</v>
      </c>
      <c r="E591" s="26" t="s">
        <v>5</v>
      </c>
      <c r="F591" s="26"/>
      <c r="G591" s="98">
        <f>G592</f>
        <v>3589.716</v>
      </c>
      <c r="H591" s="136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41"/>
      <c r="Y591" s="128"/>
      <c r="Z591" s="98">
        <f>Z592</f>
        <v>4142.6230000000005</v>
      </c>
      <c r="AA591" s="114">
        <f t="shared" si="63"/>
        <v>115.4025276651412</v>
      </c>
    </row>
    <row r="592" spans="1:27" ht="16.5" outlineLevel="6" thickBot="1">
      <c r="A592" s="11" t="s">
        <v>141</v>
      </c>
      <c r="B592" s="15">
        <v>953</v>
      </c>
      <c r="C592" s="9" t="s">
        <v>16</v>
      </c>
      <c r="D592" s="9" t="s">
        <v>243</v>
      </c>
      <c r="E592" s="9" t="s">
        <v>5</v>
      </c>
      <c r="F592" s="9"/>
      <c r="G592" s="91">
        <f>G593</f>
        <v>3589.716</v>
      </c>
      <c r="H592" s="136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41"/>
      <c r="Y592" s="128"/>
      <c r="Z592" s="91">
        <f>Z593</f>
        <v>4142.6230000000005</v>
      </c>
      <c r="AA592" s="114">
        <f t="shared" si="63"/>
        <v>115.4025276651412</v>
      </c>
    </row>
    <row r="593" spans="1:27" ht="16.5" outlineLevel="6" thickBot="1">
      <c r="A593" s="46" t="s">
        <v>223</v>
      </c>
      <c r="B593" s="15">
        <v>953</v>
      </c>
      <c r="C593" s="9" t="s">
        <v>16</v>
      </c>
      <c r="D593" s="9" t="s">
        <v>284</v>
      </c>
      <c r="E593" s="9" t="s">
        <v>5</v>
      </c>
      <c r="F593" s="9"/>
      <c r="G593" s="91">
        <f>G606+G595+G598+G602</f>
        <v>3589.716</v>
      </c>
      <c r="H593" s="132">
        <f aca="true" t="shared" si="64" ref="H593:X593">H614+H625</f>
        <v>0</v>
      </c>
      <c r="I593" s="132">
        <f t="shared" si="64"/>
        <v>0</v>
      </c>
      <c r="J593" s="132">
        <f t="shared" si="64"/>
        <v>0</v>
      </c>
      <c r="K593" s="132">
        <f t="shared" si="64"/>
        <v>0</v>
      </c>
      <c r="L593" s="132">
        <f t="shared" si="64"/>
        <v>0</v>
      </c>
      <c r="M593" s="132">
        <f t="shared" si="64"/>
        <v>0</v>
      </c>
      <c r="N593" s="132">
        <f t="shared" si="64"/>
        <v>0</v>
      </c>
      <c r="O593" s="132">
        <f t="shared" si="64"/>
        <v>0</v>
      </c>
      <c r="P593" s="132">
        <f t="shared" si="64"/>
        <v>0</v>
      </c>
      <c r="Q593" s="132">
        <f t="shared" si="64"/>
        <v>0</v>
      </c>
      <c r="R593" s="132">
        <f t="shared" si="64"/>
        <v>0</v>
      </c>
      <c r="S593" s="132">
        <f t="shared" si="64"/>
        <v>0</v>
      </c>
      <c r="T593" s="132">
        <f t="shared" si="64"/>
        <v>0</v>
      </c>
      <c r="U593" s="132">
        <f t="shared" si="64"/>
        <v>0</v>
      </c>
      <c r="V593" s="132">
        <f t="shared" si="64"/>
        <v>0</v>
      </c>
      <c r="W593" s="132">
        <f t="shared" si="64"/>
        <v>0</v>
      </c>
      <c r="X593" s="143">
        <f t="shared" si="64"/>
        <v>12003.04085</v>
      </c>
      <c r="Y593" s="128" t="e">
        <f>X593/G582*100</f>
        <v>#DIV/0!</v>
      </c>
      <c r="Z593" s="91">
        <f>Z606+Z595+Z598+Z602</f>
        <v>4142.6230000000005</v>
      </c>
      <c r="AA593" s="114">
        <f aca="true" t="shared" si="65" ref="AA593:AA615">Z593/G593*100</f>
        <v>115.4025276651412</v>
      </c>
    </row>
    <row r="594" spans="1:27" ht="16.5" outlineLevel="6" thickBot="1">
      <c r="A594" s="97" t="s">
        <v>178</v>
      </c>
      <c r="B594" s="50">
        <v>953</v>
      </c>
      <c r="C594" s="50" t="s">
        <v>16</v>
      </c>
      <c r="D594" s="50" t="s">
        <v>291</v>
      </c>
      <c r="E594" s="50" t="s">
        <v>5</v>
      </c>
      <c r="F594" s="50"/>
      <c r="G594" s="93">
        <f>G595</f>
        <v>2200</v>
      </c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43"/>
      <c r="Y594" s="128"/>
      <c r="Z594" s="93">
        <f>Z595</f>
        <v>2933.931</v>
      </c>
      <c r="AA594" s="114">
        <f t="shared" si="65"/>
        <v>133.3605</v>
      </c>
    </row>
    <row r="595" spans="1:27" ht="48" outlineLevel="6" thickBot="1">
      <c r="A595" s="87" t="s">
        <v>361</v>
      </c>
      <c r="B595" s="64">
        <v>953</v>
      </c>
      <c r="C595" s="50" t="s">
        <v>16</v>
      </c>
      <c r="D595" s="50" t="s">
        <v>362</v>
      </c>
      <c r="E595" s="50" t="s">
        <v>5</v>
      </c>
      <c r="F595" s="50"/>
      <c r="G595" s="142">
        <f>G596</f>
        <v>2200</v>
      </c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43"/>
      <c r="Y595" s="128"/>
      <c r="Z595" s="142">
        <f>Z596</f>
        <v>2933.931</v>
      </c>
      <c r="AA595" s="114">
        <f t="shared" si="65"/>
        <v>133.3605</v>
      </c>
    </row>
    <row r="596" spans="1:27" ht="16.5" outlineLevel="6" thickBot="1">
      <c r="A596" s="5" t="s">
        <v>116</v>
      </c>
      <c r="B596" s="6">
        <v>953</v>
      </c>
      <c r="C596" s="6" t="s">
        <v>16</v>
      </c>
      <c r="D596" s="6" t="s">
        <v>362</v>
      </c>
      <c r="E596" s="6" t="s">
        <v>115</v>
      </c>
      <c r="F596" s="6"/>
      <c r="G596" s="144">
        <f>G597</f>
        <v>2200</v>
      </c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43"/>
      <c r="Y596" s="128"/>
      <c r="Z596" s="144">
        <f>Z597</f>
        <v>2933.931</v>
      </c>
      <c r="AA596" s="114">
        <f t="shared" si="65"/>
        <v>133.3605</v>
      </c>
    </row>
    <row r="597" spans="1:29" ht="16.5" outlineLevel="6" thickBot="1">
      <c r="A597" s="57" t="s">
        <v>83</v>
      </c>
      <c r="B597" s="52">
        <v>953</v>
      </c>
      <c r="C597" s="52" t="s">
        <v>16</v>
      </c>
      <c r="D597" s="52" t="s">
        <v>362</v>
      </c>
      <c r="E597" s="52" t="s">
        <v>84</v>
      </c>
      <c r="F597" s="52"/>
      <c r="G597" s="146">
        <v>2200</v>
      </c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43"/>
      <c r="Y597" s="128"/>
      <c r="Z597" s="146">
        <v>2933.931</v>
      </c>
      <c r="AA597" s="114">
        <f t="shared" si="65"/>
        <v>133.3605</v>
      </c>
      <c r="AC597" s="188"/>
    </row>
    <row r="598" spans="1:27" ht="16.5" outlineLevel="6" thickBot="1">
      <c r="A598" s="97" t="s">
        <v>174</v>
      </c>
      <c r="B598" s="50">
        <v>953</v>
      </c>
      <c r="C598" s="50" t="s">
        <v>16</v>
      </c>
      <c r="D598" s="50" t="s">
        <v>285</v>
      </c>
      <c r="E598" s="50" t="s">
        <v>5</v>
      </c>
      <c r="F598" s="50"/>
      <c r="G598" s="93">
        <f>G599</f>
        <v>600</v>
      </c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43"/>
      <c r="Y598" s="128"/>
      <c r="Z598" s="93">
        <f>Z599</f>
        <v>523.043</v>
      </c>
      <c r="AA598" s="114">
        <f t="shared" si="65"/>
        <v>87.17383333333333</v>
      </c>
    </row>
    <row r="599" spans="1:27" ht="48" outlineLevel="6" thickBot="1">
      <c r="A599" s="87" t="s">
        <v>361</v>
      </c>
      <c r="B599" s="64">
        <v>953</v>
      </c>
      <c r="C599" s="50" t="s">
        <v>16</v>
      </c>
      <c r="D599" s="50" t="s">
        <v>393</v>
      </c>
      <c r="E599" s="50" t="s">
        <v>5</v>
      </c>
      <c r="F599" s="50"/>
      <c r="G599" s="142">
        <f>G600</f>
        <v>600</v>
      </c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43"/>
      <c r="Y599" s="128"/>
      <c r="Z599" s="142">
        <f>Z600</f>
        <v>523.043</v>
      </c>
      <c r="AA599" s="114">
        <f t="shared" si="65"/>
        <v>87.17383333333333</v>
      </c>
    </row>
    <row r="600" spans="1:27" ht="16.5" outlineLevel="6" thickBot="1">
      <c r="A600" s="5" t="s">
        <v>116</v>
      </c>
      <c r="B600" s="6">
        <v>953</v>
      </c>
      <c r="C600" s="6" t="s">
        <v>16</v>
      </c>
      <c r="D600" s="6" t="s">
        <v>393</v>
      </c>
      <c r="E600" s="6" t="s">
        <v>115</v>
      </c>
      <c r="F600" s="6"/>
      <c r="G600" s="144">
        <f>G601</f>
        <v>600</v>
      </c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43"/>
      <c r="Y600" s="128"/>
      <c r="Z600" s="144">
        <f>Z601</f>
        <v>523.043</v>
      </c>
      <c r="AA600" s="114">
        <f t="shared" si="65"/>
        <v>87.17383333333333</v>
      </c>
    </row>
    <row r="601" spans="1:29" ht="16.5" outlineLevel="6" thickBot="1">
      <c r="A601" s="57" t="s">
        <v>83</v>
      </c>
      <c r="B601" s="52">
        <v>953</v>
      </c>
      <c r="C601" s="52" t="s">
        <v>16</v>
      </c>
      <c r="D601" s="52" t="s">
        <v>393</v>
      </c>
      <c r="E601" s="52" t="s">
        <v>84</v>
      </c>
      <c r="F601" s="52"/>
      <c r="G601" s="146">
        <v>600</v>
      </c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43"/>
      <c r="Y601" s="128"/>
      <c r="Z601" s="146">
        <v>523.043</v>
      </c>
      <c r="AA601" s="114">
        <f t="shared" si="65"/>
        <v>87.17383333333333</v>
      </c>
      <c r="AC601" s="188"/>
    </row>
    <row r="602" spans="1:27" ht="32.25" outlineLevel="6" thickBot="1">
      <c r="A602" s="97" t="s">
        <v>180</v>
      </c>
      <c r="B602" s="50">
        <v>953</v>
      </c>
      <c r="C602" s="50" t="s">
        <v>16</v>
      </c>
      <c r="D602" s="50" t="s">
        <v>294</v>
      </c>
      <c r="E602" s="50" t="s">
        <v>5</v>
      </c>
      <c r="F602" s="50"/>
      <c r="G602" s="93">
        <f>G603</f>
        <v>400</v>
      </c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43"/>
      <c r="Y602" s="128"/>
      <c r="Z602" s="93">
        <f>Z603</f>
        <v>345.455</v>
      </c>
      <c r="AA602" s="114">
        <f t="shared" si="65"/>
        <v>86.36375</v>
      </c>
    </row>
    <row r="603" spans="1:27" ht="48" outlineLevel="6" thickBot="1">
      <c r="A603" s="87" t="s">
        <v>361</v>
      </c>
      <c r="B603" s="64">
        <v>953</v>
      </c>
      <c r="C603" s="50" t="s">
        <v>16</v>
      </c>
      <c r="D603" s="50" t="s">
        <v>469</v>
      </c>
      <c r="E603" s="50" t="s">
        <v>5</v>
      </c>
      <c r="F603" s="50"/>
      <c r="G603" s="142">
        <f>G604</f>
        <v>400</v>
      </c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43"/>
      <c r="Y603" s="128"/>
      <c r="Z603" s="142">
        <f>Z604</f>
        <v>345.455</v>
      </c>
      <c r="AA603" s="114">
        <f t="shared" si="65"/>
        <v>86.36375</v>
      </c>
    </row>
    <row r="604" spans="1:27" ht="16.5" outlineLevel="6" thickBot="1">
      <c r="A604" s="5" t="s">
        <v>116</v>
      </c>
      <c r="B604" s="6">
        <v>953</v>
      </c>
      <c r="C604" s="6" t="s">
        <v>16</v>
      </c>
      <c r="D604" s="6" t="s">
        <v>469</v>
      </c>
      <c r="E604" s="6" t="s">
        <v>115</v>
      </c>
      <c r="F604" s="6"/>
      <c r="G604" s="144">
        <f>G605</f>
        <v>400</v>
      </c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43"/>
      <c r="Y604" s="128"/>
      <c r="Z604" s="144">
        <f>Z605</f>
        <v>345.455</v>
      </c>
      <c r="AA604" s="114">
        <f t="shared" si="65"/>
        <v>86.36375</v>
      </c>
    </row>
    <row r="605" spans="1:29" ht="16.5" outlineLevel="6" thickBot="1">
      <c r="A605" s="57" t="s">
        <v>83</v>
      </c>
      <c r="B605" s="52">
        <v>953</v>
      </c>
      <c r="C605" s="52" t="s">
        <v>16</v>
      </c>
      <c r="D605" s="52" t="s">
        <v>469</v>
      </c>
      <c r="E605" s="52" t="s">
        <v>84</v>
      </c>
      <c r="F605" s="52"/>
      <c r="G605" s="146">
        <v>400</v>
      </c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43"/>
      <c r="Y605" s="128"/>
      <c r="Z605" s="146">
        <v>345.455</v>
      </c>
      <c r="AA605" s="114">
        <f t="shared" si="65"/>
        <v>86.36375</v>
      </c>
      <c r="AC605" s="188"/>
    </row>
    <row r="606" spans="1:27" ht="32.25" outlineLevel="6" thickBot="1">
      <c r="A606" s="97" t="s">
        <v>185</v>
      </c>
      <c r="B606" s="49">
        <v>953</v>
      </c>
      <c r="C606" s="50" t="s">
        <v>16</v>
      </c>
      <c r="D606" s="50" t="s">
        <v>300</v>
      </c>
      <c r="E606" s="50" t="s">
        <v>5</v>
      </c>
      <c r="F606" s="50"/>
      <c r="G606" s="93">
        <f>G607</f>
        <v>389.716</v>
      </c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43"/>
      <c r="Y606" s="128"/>
      <c r="Z606" s="93">
        <f>Z607</f>
        <v>340.194</v>
      </c>
      <c r="AA606" s="114">
        <f t="shared" si="65"/>
        <v>87.2927978322676</v>
      </c>
    </row>
    <row r="607" spans="1:27" ht="16.5" outlineLevel="6" thickBot="1">
      <c r="A607" s="5" t="s">
        <v>120</v>
      </c>
      <c r="B607" s="17">
        <v>953</v>
      </c>
      <c r="C607" s="6" t="s">
        <v>16</v>
      </c>
      <c r="D607" s="6" t="s">
        <v>299</v>
      </c>
      <c r="E607" s="6" t="s">
        <v>118</v>
      </c>
      <c r="F607" s="6"/>
      <c r="G607" s="96">
        <f>G608</f>
        <v>389.716</v>
      </c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43"/>
      <c r="Y607" s="128"/>
      <c r="Z607" s="96">
        <f>Z608</f>
        <v>340.194</v>
      </c>
      <c r="AA607" s="114">
        <f t="shared" si="65"/>
        <v>87.2927978322676</v>
      </c>
    </row>
    <row r="608" spans="1:29" ht="32.25" outlineLevel="6" thickBot="1">
      <c r="A608" s="47" t="s">
        <v>121</v>
      </c>
      <c r="B608" s="51">
        <v>953</v>
      </c>
      <c r="C608" s="52" t="s">
        <v>16</v>
      </c>
      <c r="D608" s="52" t="s">
        <v>299</v>
      </c>
      <c r="E608" s="52" t="s">
        <v>119</v>
      </c>
      <c r="F608" s="52"/>
      <c r="G608" s="92">
        <v>389.716</v>
      </c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43"/>
      <c r="Y608" s="128"/>
      <c r="Z608" s="92">
        <v>340.194</v>
      </c>
      <c r="AA608" s="114">
        <f t="shared" si="65"/>
        <v>87.2927978322676</v>
      </c>
      <c r="AC608" s="188"/>
    </row>
    <row r="609" spans="1:27" ht="16.5" outlineLevel="6" thickBot="1">
      <c r="A609" s="77" t="s">
        <v>40</v>
      </c>
      <c r="B609" s="14">
        <v>953</v>
      </c>
      <c r="C609" s="26" t="s">
        <v>21</v>
      </c>
      <c r="D609" s="26" t="s">
        <v>243</v>
      </c>
      <c r="E609" s="26" t="s">
        <v>5</v>
      </c>
      <c r="F609" s="26"/>
      <c r="G609" s="186">
        <f>G610</f>
        <v>4845</v>
      </c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43"/>
      <c r="Y609" s="128"/>
      <c r="Z609" s="186">
        <f>Z610</f>
        <v>4002.51</v>
      </c>
      <c r="AA609" s="114">
        <f t="shared" si="65"/>
        <v>82.61114551083591</v>
      </c>
    </row>
    <row r="610" spans="1:27" ht="32.25" outlineLevel="6" thickBot="1">
      <c r="A610" s="68" t="s">
        <v>131</v>
      </c>
      <c r="B610" s="15">
        <v>953</v>
      </c>
      <c r="C610" s="9" t="s">
        <v>21</v>
      </c>
      <c r="D610" s="9" t="s">
        <v>244</v>
      </c>
      <c r="E610" s="9" t="s">
        <v>5</v>
      </c>
      <c r="F610" s="9"/>
      <c r="G610" s="138">
        <f>G611</f>
        <v>4845</v>
      </c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43"/>
      <c r="Y610" s="128"/>
      <c r="Z610" s="138">
        <f>Z611</f>
        <v>4002.51</v>
      </c>
      <c r="AA610" s="114">
        <f t="shared" si="65"/>
        <v>82.61114551083591</v>
      </c>
    </row>
    <row r="611" spans="1:27" ht="32.25" outlineLevel="6" thickBot="1">
      <c r="A611" s="68" t="s">
        <v>132</v>
      </c>
      <c r="B611" s="15">
        <v>953</v>
      </c>
      <c r="C611" s="9" t="s">
        <v>21</v>
      </c>
      <c r="D611" s="9" t="s">
        <v>245</v>
      </c>
      <c r="E611" s="9" t="s">
        <v>5</v>
      </c>
      <c r="F611" s="9"/>
      <c r="G611" s="138">
        <f>G612</f>
        <v>4845</v>
      </c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43"/>
      <c r="Y611" s="128"/>
      <c r="Z611" s="138">
        <f>Z612</f>
        <v>4002.51</v>
      </c>
      <c r="AA611" s="114">
        <f t="shared" si="65"/>
        <v>82.61114551083591</v>
      </c>
    </row>
    <row r="612" spans="1:27" ht="48" outlineLevel="6" thickBot="1">
      <c r="A612" s="70" t="s">
        <v>186</v>
      </c>
      <c r="B612" s="49">
        <v>953</v>
      </c>
      <c r="C612" s="50" t="s">
        <v>21</v>
      </c>
      <c r="D612" s="50" t="s">
        <v>302</v>
      </c>
      <c r="E612" s="50" t="s">
        <v>5</v>
      </c>
      <c r="F612" s="50"/>
      <c r="G612" s="142">
        <f>G613</f>
        <v>4845</v>
      </c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43"/>
      <c r="Y612" s="128"/>
      <c r="Z612" s="142">
        <f>Z613</f>
        <v>4002.51</v>
      </c>
      <c r="AA612" s="114">
        <f t="shared" si="65"/>
        <v>82.61114551083591</v>
      </c>
    </row>
    <row r="613" spans="1:27" ht="16.5" outlineLevel="6" thickBot="1">
      <c r="A613" s="5" t="s">
        <v>120</v>
      </c>
      <c r="B613" s="17">
        <v>953</v>
      </c>
      <c r="C613" s="6" t="s">
        <v>21</v>
      </c>
      <c r="D613" s="6" t="s">
        <v>302</v>
      </c>
      <c r="E613" s="6" t="s">
        <v>118</v>
      </c>
      <c r="F613" s="6"/>
      <c r="G613" s="144">
        <f>G614</f>
        <v>4845</v>
      </c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43"/>
      <c r="Y613" s="128"/>
      <c r="Z613" s="144">
        <f>Z614</f>
        <v>4002.51</v>
      </c>
      <c r="AA613" s="114">
        <f t="shared" si="65"/>
        <v>82.61114551083591</v>
      </c>
    </row>
    <row r="614" spans="1:29" ht="32.25" outlineLevel="6" thickBot="1">
      <c r="A614" s="47" t="s">
        <v>121</v>
      </c>
      <c r="B614" s="51">
        <v>953</v>
      </c>
      <c r="C614" s="52" t="s">
        <v>21</v>
      </c>
      <c r="D614" s="52" t="s">
        <v>302</v>
      </c>
      <c r="E614" s="52" t="s">
        <v>119</v>
      </c>
      <c r="F614" s="52"/>
      <c r="G614" s="146">
        <v>4845</v>
      </c>
      <c r="H614" s="134">
        <f aca="true" t="shared" si="66" ref="H614:X615">H615</f>
        <v>0</v>
      </c>
      <c r="I614" s="134">
        <f t="shared" si="66"/>
        <v>0</v>
      </c>
      <c r="J614" s="134">
        <f t="shared" si="66"/>
        <v>0</v>
      </c>
      <c r="K614" s="134">
        <f t="shared" si="66"/>
        <v>0</v>
      </c>
      <c r="L614" s="134">
        <f t="shared" si="66"/>
        <v>0</v>
      </c>
      <c r="M614" s="134">
        <f t="shared" si="66"/>
        <v>0</v>
      </c>
      <c r="N614" s="134">
        <f t="shared" si="66"/>
        <v>0</v>
      </c>
      <c r="O614" s="134">
        <f t="shared" si="66"/>
        <v>0</v>
      </c>
      <c r="P614" s="134">
        <f t="shared" si="66"/>
        <v>0</v>
      </c>
      <c r="Q614" s="134">
        <f t="shared" si="66"/>
        <v>0</v>
      </c>
      <c r="R614" s="134">
        <f t="shared" si="66"/>
        <v>0</v>
      </c>
      <c r="S614" s="134">
        <f t="shared" si="66"/>
        <v>0</v>
      </c>
      <c r="T614" s="134">
        <f t="shared" si="66"/>
        <v>0</v>
      </c>
      <c r="U614" s="134">
        <f t="shared" si="66"/>
        <v>0</v>
      </c>
      <c r="V614" s="134">
        <f t="shared" si="66"/>
        <v>0</v>
      </c>
      <c r="W614" s="134">
        <f t="shared" si="66"/>
        <v>0</v>
      </c>
      <c r="X614" s="145">
        <f t="shared" si="66"/>
        <v>12003.04085</v>
      </c>
      <c r="Y614" s="128">
        <f>X614/G584*100</f>
        <v>160.74837376781997</v>
      </c>
      <c r="Z614" s="146">
        <v>4002.51</v>
      </c>
      <c r="AA614" s="114">
        <f t="shared" si="65"/>
        <v>82.61114551083591</v>
      </c>
      <c r="AC614" s="188"/>
    </row>
    <row r="615" spans="1:27" ht="19.5" outlineLevel="6" thickBot="1">
      <c r="A615" s="31" t="s">
        <v>22</v>
      </c>
      <c r="B615" s="31"/>
      <c r="C615" s="31"/>
      <c r="D615" s="31"/>
      <c r="E615" s="31"/>
      <c r="F615" s="31"/>
      <c r="G615" s="187">
        <f>G456+G13</f>
        <v>1172543.5497899998</v>
      </c>
      <c r="H615" s="106">
        <f t="shared" si="66"/>
        <v>0</v>
      </c>
      <c r="I615" s="106">
        <f t="shared" si="66"/>
        <v>0</v>
      </c>
      <c r="J615" s="106">
        <f t="shared" si="66"/>
        <v>0</v>
      </c>
      <c r="K615" s="106">
        <f t="shared" si="66"/>
        <v>0</v>
      </c>
      <c r="L615" s="106">
        <f t="shared" si="66"/>
        <v>0</v>
      </c>
      <c r="M615" s="106">
        <f t="shared" si="66"/>
        <v>0</v>
      </c>
      <c r="N615" s="106">
        <f t="shared" si="66"/>
        <v>0</v>
      </c>
      <c r="O615" s="106">
        <f t="shared" si="66"/>
        <v>0</v>
      </c>
      <c r="P615" s="106">
        <f t="shared" si="66"/>
        <v>0</v>
      </c>
      <c r="Q615" s="106">
        <f t="shared" si="66"/>
        <v>0</v>
      </c>
      <c r="R615" s="106">
        <f t="shared" si="66"/>
        <v>0</v>
      </c>
      <c r="S615" s="106">
        <f t="shared" si="66"/>
        <v>0</v>
      </c>
      <c r="T615" s="106">
        <f t="shared" si="66"/>
        <v>0</v>
      </c>
      <c r="U615" s="106">
        <f t="shared" si="66"/>
        <v>0</v>
      </c>
      <c r="V615" s="106">
        <f t="shared" si="66"/>
        <v>0</v>
      </c>
      <c r="W615" s="106">
        <f t="shared" si="66"/>
        <v>0</v>
      </c>
      <c r="X615" s="147">
        <f t="shared" si="66"/>
        <v>12003.04085</v>
      </c>
      <c r="Y615" s="128" t="e">
        <f>X615/#REF!*100</f>
        <v>#REF!</v>
      </c>
      <c r="Z615" s="187">
        <f>Z456+Z13</f>
        <v>1126738.664</v>
      </c>
      <c r="AA615" s="114">
        <f t="shared" si="65"/>
        <v>96.0935450288219</v>
      </c>
    </row>
    <row r="616" spans="1:25" ht="16.5" outlineLevel="6" thickBot="1">
      <c r="A616" s="1"/>
      <c r="B616" s="18"/>
      <c r="C616" s="1"/>
      <c r="D616" s="1"/>
      <c r="E616" s="1"/>
      <c r="F616" s="1"/>
      <c r="G616" s="1"/>
      <c r="H616" s="20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28"/>
      <c r="X616" s="40">
        <v>12003.04085</v>
      </c>
      <c r="Y616" s="39">
        <f>X616/G585*100</f>
        <v>160.74837376781997</v>
      </c>
    </row>
    <row r="617" spans="1:29" ht="16.5" outlineLevel="6" thickBot="1">
      <c r="A617" s="3"/>
      <c r="B617" s="3"/>
      <c r="C617" s="3"/>
      <c r="D617" s="3"/>
      <c r="E617" s="3"/>
      <c r="F617" s="3"/>
      <c r="G617" s="108"/>
      <c r="H617" s="35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42"/>
      <c r="Y617" s="39"/>
      <c r="AC617" s="193"/>
    </row>
    <row r="618" spans="7:25" ht="49.5" customHeight="1" outlineLevel="6" thickBot="1">
      <c r="G618" s="107"/>
      <c r="H618" s="35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42"/>
      <c r="Y618" s="39"/>
    </row>
    <row r="619" spans="7:25" ht="19.5" customHeight="1" outlineLevel="6" thickBot="1">
      <c r="G619" s="107"/>
      <c r="H619" s="35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42"/>
      <c r="Y619" s="39"/>
    </row>
    <row r="620" spans="7:25" ht="16.5" outlineLevel="6" thickBot="1">
      <c r="G620" s="109"/>
      <c r="H620" s="109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42"/>
      <c r="Y620" s="39"/>
    </row>
    <row r="621" spans="7:25" ht="16.5" outlineLevel="6" thickBot="1">
      <c r="G621" s="107"/>
      <c r="H621" s="107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42"/>
      <c r="Y621" s="39"/>
    </row>
    <row r="622" spans="9:25" ht="16.5" outlineLevel="6" thickBot="1"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42"/>
      <c r="Y622" s="39"/>
    </row>
    <row r="623" spans="7:25" ht="16.5" outlineLevel="6" thickBot="1">
      <c r="G623" s="110"/>
      <c r="H623" s="35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42"/>
      <c r="Y623" s="39"/>
    </row>
    <row r="624" spans="8:25" ht="16.5" outlineLevel="6" thickBot="1">
      <c r="H624" s="35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42"/>
      <c r="Y624" s="39"/>
    </row>
    <row r="625" spans="7:25" ht="16.5" outlineLevel="6" thickBot="1">
      <c r="G625" s="107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41"/>
      <c r="Y625" s="39"/>
    </row>
    <row r="626" spans="8:25" ht="15.75" outlineLevel="6">
      <c r="H626" s="20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28"/>
      <c r="X626" s="40">
        <v>0</v>
      </c>
      <c r="Y626" s="39">
        <v>0</v>
      </c>
    </row>
    <row r="627" spans="8:25" ht="18.75">
      <c r="H627" s="25" t="e">
        <f>#REF!+#REF!+H462+H13</f>
        <v>#REF!</v>
      </c>
      <c r="I627" s="25" t="e">
        <f>#REF!+#REF!+I462+I13</f>
        <v>#REF!</v>
      </c>
      <c r="J627" s="25" t="e">
        <f>#REF!+#REF!+J462+J13</f>
        <v>#REF!</v>
      </c>
      <c r="K627" s="25" t="e">
        <f>#REF!+#REF!+K462+K13</f>
        <v>#REF!</v>
      </c>
      <c r="L627" s="25" t="e">
        <f>#REF!+#REF!+L462+L13</f>
        <v>#REF!</v>
      </c>
      <c r="M627" s="25" t="e">
        <f>#REF!+#REF!+M462+M13</f>
        <v>#REF!</v>
      </c>
      <c r="N627" s="25" t="e">
        <f>#REF!+#REF!+N462+N13</f>
        <v>#REF!</v>
      </c>
      <c r="O627" s="25" t="e">
        <f>#REF!+#REF!+O462+O13</f>
        <v>#REF!</v>
      </c>
      <c r="P627" s="25" t="e">
        <f>#REF!+#REF!+P462+P13</f>
        <v>#REF!</v>
      </c>
      <c r="Q627" s="25" t="e">
        <f>#REF!+#REF!+Q462+Q13</f>
        <v>#REF!</v>
      </c>
      <c r="R627" s="25" t="e">
        <f>#REF!+#REF!+R462+R13</f>
        <v>#REF!</v>
      </c>
      <c r="S627" s="25" t="e">
        <f>#REF!+#REF!+S462+S13</f>
        <v>#REF!</v>
      </c>
      <c r="T627" s="25" t="e">
        <f>#REF!+#REF!+T462+T13</f>
        <v>#REF!</v>
      </c>
      <c r="U627" s="25" t="e">
        <f>#REF!+#REF!+U462+U13</f>
        <v>#REF!</v>
      </c>
      <c r="V627" s="25" t="e">
        <f>#REF!+#REF!+V462+V13</f>
        <v>#REF!</v>
      </c>
      <c r="W627" s="25" t="e">
        <f>#REF!+#REF!+W462+W13</f>
        <v>#REF!</v>
      </c>
      <c r="X627" s="43" t="e">
        <f>#REF!+#REF!+X462+X13</f>
        <v>#REF!</v>
      </c>
      <c r="Y627" s="36" t="e">
        <f>X627/G615*100</f>
        <v>#REF!</v>
      </c>
    </row>
    <row r="628" spans="8:23" ht="15.7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8:23" ht="15.75"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</sheetData>
  <sheetProtection/>
  <autoFilter ref="A12:AA12"/>
  <mergeCells count="8">
    <mergeCell ref="A10:V10"/>
    <mergeCell ref="A9:V9"/>
    <mergeCell ref="B5:W5"/>
    <mergeCell ref="B6:W6"/>
    <mergeCell ref="C7:V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2019-07-28T22:39:46Z</cp:lastPrinted>
  <dcterms:created xsi:type="dcterms:W3CDTF">2008-11-11T04:53:42Z</dcterms:created>
  <dcterms:modified xsi:type="dcterms:W3CDTF">2020-02-14T00:14:53Z</dcterms:modified>
  <cp:category/>
  <cp:version/>
  <cp:contentType/>
  <cp:contentStatus/>
</cp:coreProperties>
</file>